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AA4" i="1"/>
  <c r="Z4"/>
  <c r="Z12"/>
  <c r="AA12"/>
  <c r="AA11"/>
  <c r="Z11"/>
  <c r="AP12"/>
  <c r="AQ12"/>
  <c r="AQ11"/>
  <c r="AP11"/>
  <c r="AQ4"/>
  <c r="AP4"/>
  <c r="BD16"/>
  <c r="BE16"/>
  <c r="BF7"/>
  <c r="BW7"/>
  <c r="BG4"/>
  <c r="BF4"/>
  <c r="BG12"/>
  <c r="BG11"/>
  <c r="BF12"/>
  <c r="BF11"/>
  <c r="BV14"/>
  <c r="BV7"/>
  <c r="CA12"/>
  <c r="CA11"/>
  <c r="BZ12"/>
  <c r="BW12"/>
  <c r="BV12"/>
  <c r="K12"/>
  <c r="J12"/>
  <c r="CA4"/>
  <c r="BZ4"/>
  <c r="BW11"/>
  <c r="BV11"/>
  <c r="BW4"/>
  <c r="BV4"/>
  <c r="K4"/>
  <c r="J4"/>
  <c r="BZ11"/>
  <c r="BZ14"/>
  <c r="K11"/>
  <c r="J11"/>
  <c r="BV3"/>
  <c r="BW3"/>
  <c r="BZ3"/>
  <c r="CA3"/>
  <c r="BV5"/>
  <c r="BW5"/>
  <c r="BZ5"/>
  <c r="CA5"/>
  <c r="BV6"/>
  <c r="BW6"/>
  <c r="BZ6"/>
  <c r="CA6"/>
  <c r="BZ7"/>
  <c r="CA7"/>
  <c r="BV8"/>
  <c r="BW8"/>
  <c r="BZ8"/>
  <c r="CA8"/>
  <c r="BV9"/>
  <c r="BW9"/>
  <c r="BZ9"/>
  <c r="CA9"/>
  <c r="BV10"/>
  <c r="BW10"/>
  <c r="BZ10"/>
  <c r="CA10"/>
  <c r="BV13"/>
  <c r="BW13"/>
  <c r="BZ13"/>
  <c r="CA13"/>
  <c r="BW14"/>
  <c r="CA14"/>
  <c r="BV15"/>
  <c r="BW15"/>
  <c r="BZ15"/>
  <c r="CA15"/>
  <c r="BH16"/>
  <c r="BJ16"/>
  <c r="BK16"/>
  <c r="BL16"/>
  <c r="BN16"/>
  <c r="BO16"/>
  <c r="BP16"/>
  <c r="BX16"/>
  <c r="BY16"/>
  <c r="J6"/>
  <c r="K6"/>
  <c r="J7"/>
  <c r="K7"/>
  <c r="J8"/>
  <c r="K8"/>
  <c r="J9"/>
  <c r="K9"/>
  <c r="J10"/>
  <c r="K10"/>
  <c r="J13"/>
  <c r="K13"/>
  <c r="J14"/>
  <c r="K14"/>
  <c r="J15"/>
  <c r="K15"/>
  <c r="K5"/>
  <c r="J5"/>
  <c r="K3"/>
  <c r="J3"/>
  <c r="AZ16"/>
  <c r="AY16"/>
  <c r="AX16"/>
  <c r="AV16"/>
  <c r="AU16"/>
  <c r="AT16"/>
  <c r="AR16"/>
  <c r="AN16"/>
  <c r="AL16"/>
  <c r="AK16"/>
  <c r="AJ16"/>
  <c r="AI16"/>
  <c r="AH16"/>
  <c r="AG16"/>
  <c r="AF16"/>
  <c r="AD16"/>
  <c r="AC16"/>
  <c r="AB16"/>
  <c r="X16"/>
  <c r="V16"/>
  <c r="U16"/>
  <c r="T16"/>
  <c r="S16"/>
  <c r="R16"/>
  <c r="Q16"/>
  <c r="P16"/>
  <c r="O16"/>
  <c r="N16"/>
  <c r="M16"/>
  <c r="L16"/>
  <c r="I16"/>
  <c r="H16"/>
  <c r="E16"/>
  <c r="BG15"/>
  <c r="BF15"/>
  <c r="AQ15"/>
  <c r="AP15"/>
  <c r="AA15"/>
  <c r="D15" s="1"/>
  <c r="Z15"/>
  <c r="BG14"/>
  <c r="BF14"/>
  <c r="AQ14"/>
  <c r="AP14"/>
  <c r="AA14"/>
  <c r="Z14"/>
  <c r="BG13"/>
  <c r="BF13"/>
  <c r="AQ13"/>
  <c r="AP13"/>
  <c r="AA13"/>
  <c r="Z13"/>
  <c r="BG10"/>
  <c r="BF10"/>
  <c r="AQ10"/>
  <c r="AP10"/>
  <c r="AA10"/>
  <c r="D10" s="1"/>
  <c r="Z10"/>
  <c r="BG9"/>
  <c r="BF9"/>
  <c r="AQ9"/>
  <c r="AP9"/>
  <c r="AA9"/>
  <c r="Z9"/>
  <c r="BG8"/>
  <c r="BF8"/>
  <c r="AQ8"/>
  <c r="AP8"/>
  <c r="AA8"/>
  <c r="Z8"/>
  <c r="BG7"/>
  <c r="AQ7"/>
  <c r="AP7"/>
  <c r="AA7"/>
  <c r="Z7"/>
  <c r="BF6"/>
  <c r="AQ6"/>
  <c r="AS6" s="1"/>
  <c r="BG6" s="1"/>
  <c r="AP6"/>
  <c r="AA6"/>
  <c r="D6" s="1"/>
  <c r="Z6"/>
  <c r="BG5"/>
  <c r="BF5"/>
  <c r="AQ5"/>
  <c r="AP5"/>
  <c r="AA5"/>
  <c r="Z5"/>
  <c r="BG3"/>
  <c r="BF3"/>
  <c r="AQ3"/>
  <c r="AP3"/>
  <c r="AA3"/>
  <c r="AA16" s="1"/>
  <c r="Z3"/>
  <c r="J16"/>
  <c r="E58"/>
  <c r="Q58"/>
  <c r="O58"/>
  <c r="M58"/>
  <c r="K58"/>
  <c r="AS58"/>
  <c r="AQ58"/>
  <c r="AO58"/>
  <c r="AP58"/>
  <c r="AK58"/>
  <c r="AC58"/>
  <c r="AA58"/>
  <c r="Y58"/>
  <c r="W58"/>
  <c r="U58"/>
  <c r="I58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39"/>
  <c r="S38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39"/>
  <c r="R38"/>
  <c r="P58"/>
  <c r="N58"/>
  <c r="L58"/>
  <c r="J58"/>
  <c r="H58"/>
  <c r="AH42"/>
  <c r="AF58"/>
  <c r="AD58"/>
  <c r="AB58"/>
  <c r="Z58"/>
  <c r="X58"/>
  <c r="V58"/>
  <c r="T58"/>
  <c r="AI57"/>
  <c r="AH57"/>
  <c r="AI56"/>
  <c r="AH56"/>
  <c r="AI55"/>
  <c r="AH55"/>
  <c r="AI54"/>
  <c r="AH54"/>
  <c r="AI53"/>
  <c r="AH53"/>
  <c r="AI52"/>
  <c r="AH52"/>
  <c r="AI51"/>
  <c r="AH51"/>
  <c r="AI50"/>
  <c r="AH50"/>
  <c r="AI49"/>
  <c r="AH49"/>
  <c r="AI48"/>
  <c r="AH48"/>
  <c r="AI47"/>
  <c r="AH47"/>
  <c r="AI46"/>
  <c r="AH46"/>
  <c r="AI45"/>
  <c r="AH45"/>
  <c r="AI44"/>
  <c r="AH44"/>
  <c r="AI43"/>
  <c r="AH43"/>
  <c r="AI42"/>
  <c r="AI41"/>
  <c r="AH41"/>
  <c r="AI40"/>
  <c r="AH40"/>
  <c r="AI39"/>
  <c r="AH39"/>
  <c r="AI38"/>
  <c r="AH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38"/>
  <c r="AJ58"/>
  <c r="AL58"/>
  <c r="AN58"/>
  <c r="AR58"/>
  <c r="AT58"/>
  <c r="AV58"/>
  <c r="BD58"/>
  <c r="BH58"/>
  <c r="BG58"/>
  <c r="BC58"/>
  <c r="BF58"/>
  <c r="BB58"/>
  <c r="CA55"/>
  <c r="BZ55"/>
  <c r="BN55"/>
  <c r="AZ58"/>
  <c r="BN39"/>
  <c r="BN40"/>
  <c r="BN41"/>
  <c r="BN42"/>
  <c r="BN43"/>
  <c r="BN44"/>
  <c r="BN45"/>
  <c r="BN46"/>
  <c r="BN47"/>
  <c r="BN48"/>
  <c r="BN49"/>
  <c r="BN50"/>
  <c r="BN51"/>
  <c r="BN52"/>
  <c r="BN53"/>
  <c r="BN54"/>
  <c r="BN56"/>
  <c r="BN57"/>
  <c r="BN38"/>
  <c r="CA46"/>
  <c r="BZ46"/>
  <c r="CA40"/>
  <c r="BZ40"/>
  <c r="CA52"/>
  <c r="BZ52"/>
  <c r="CA45"/>
  <c r="BZ45"/>
  <c r="CA49"/>
  <c r="BZ49"/>
  <c r="CA53"/>
  <c r="BZ53"/>
  <c r="CA50"/>
  <c r="BZ50"/>
  <c r="CA47"/>
  <c r="BZ47"/>
  <c r="CA56"/>
  <c r="BZ56"/>
  <c r="BZ51"/>
  <c r="CA51"/>
  <c r="CA42"/>
  <c r="BZ42"/>
  <c r="CA39"/>
  <c r="BZ39"/>
  <c r="CA54"/>
  <c r="CA48"/>
  <c r="CA43"/>
  <c r="CA44"/>
  <c r="CA41"/>
  <c r="CA57"/>
  <c r="CA38"/>
  <c r="BZ54"/>
  <c r="BZ48"/>
  <c r="BZ43"/>
  <c r="BZ44"/>
  <c r="BZ41"/>
  <c r="BZ57"/>
  <c r="BZ38"/>
  <c r="BY58"/>
  <c r="BX58"/>
  <c r="BW58"/>
  <c r="BV58"/>
  <c r="BU58"/>
  <c r="BT58"/>
  <c r="BS58"/>
  <c r="BR58"/>
  <c r="BP58"/>
  <c r="BQ58"/>
  <c r="C4" l="1"/>
  <c r="C12"/>
  <c r="D12"/>
  <c r="D4"/>
  <c r="G4" s="1"/>
  <c r="D7"/>
  <c r="D8"/>
  <c r="D13"/>
  <c r="D14"/>
  <c r="C13"/>
  <c r="C10"/>
  <c r="F10" s="1"/>
  <c r="C9"/>
  <c r="C8"/>
  <c r="C7"/>
  <c r="C6"/>
  <c r="D11"/>
  <c r="C14"/>
  <c r="F14" s="1"/>
  <c r="D5"/>
  <c r="C5"/>
  <c r="F5" s="1"/>
  <c r="C11"/>
  <c r="Z16"/>
  <c r="C15"/>
  <c r="F15" s="1"/>
  <c r="D9"/>
  <c r="C3"/>
  <c r="K16"/>
  <c r="D3"/>
  <c r="F9"/>
  <c r="AP16"/>
  <c r="AP17" s="1"/>
  <c r="F13"/>
  <c r="F8"/>
  <c r="AQ16"/>
  <c r="G7"/>
  <c r="F4"/>
  <c r="BG16"/>
  <c r="BF16"/>
  <c r="BF17" s="1"/>
  <c r="F6"/>
  <c r="F7"/>
  <c r="F12"/>
  <c r="G15"/>
  <c r="G10"/>
  <c r="G12"/>
  <c r="G14"/>
  <c r="G6"/>
  <c r="F11"/>
  <c r="BV16"/>
  <c r="BZ16"/>
  <c r="F3"/>
  <c r="CA16"/>
  <c r="BW16"/>
  <c r="C57"/>
  <c r="F57" s="1"/>
  <c r="C53"/>
  <c r="F53" s="1"/>
  <c r="C47"/>
  <c r="F47" s="1"/>
  <c r="C45"/>
  <c r="F45" s="1"/>
  <c r="C43"/>
  <c r="F43" s="1"/>
  <c r="C41"/>
  <c r="F41" s="1"/>
  <c r="C54"/>
  <c r="F54" s="1"/>
  <c r="C52"/>
  <c r="F52" s="1"/>
  <c r="C48"/>
  <c r="F48" s="1"/>
  <c r="C46"/>
  <c r="F46" s="1"/>
  <c r="C44"/>
  <c r="F44" s="1"/>
  <c r="C40"/>
  <c r="F40" s="1"/>
  <c r="C38"/>
  <c r="F38" s="1"/>
  <c r="C55"/>
  <c r="F55" s="1"/>
  <c r="C51"/>
  <c r="F51" s="1"/>
  <c r="C49"/>
  <c r="F49" s="1"/>
  <c r="C39"/>
  <c r="F39" s="1"/>
  <c r="C50"/>
  <c r="F50" s="1"/>
  <c r="C42"/>
  <c r="F42" s="1"/>
  <c r="C56"/>
  <c r="F56" s="1"/>
  <c r="S58"/>
  <c r="R58"/>
  <c r="AI58"/>
  <c r="AH58"/>
  <c r="AY58"/>
  <c r="AX58"/>
  <c r="BN58"/>
  <c r="CA58"/>
  <c r="BZ58"/>
  <c r="BO39"/>
  <c r="D39" s="1"/>
  <c r="G39" s="1"/>
  <c r="BO43"/>
  <c r="D43" s="1"/>
  <c r="G43" s="1"/>
  <c r="BO47"/>
  <c r="D47" s="1"/>
  <c r="G47" s="1"/>
  <c r="BO46"/>
  <c r="D46" s="1"/>
  <c r="G46" s="1"/>
  <c r="BO48"/>
  <c r="D48" s="1"/>
  <c r="G48" s="1"/>
  <c r="BO55"/>
  <c r="D55" s="1"/>
  <c r="G55" s="1"/>
  <c r="BO41"/>
  <c r="D41" s="1"/>
  <c r="G41" s="1"/>
  <c r="BO45"/>
  <c r="D45" s="1"/>
  <c r="G45" s="1"/>
  <c r="BO49"/>
  <c r="D49" s="1"/>
  <c r="G49" s="1"/>
  <c r="BO51"/>
  <c r="D51" s="1"/>
  <c r="G51" s="1"/>
  <c r="BO53"/>
  <c r="D53" s="1"/>
  <c r="G53" s="1"/>
  <c r="BO57"/>
  <c r="D57" s="1"/>
  <c r="G57" s="1"/>
  <c r="BO50"/>
  <c r="D50" s="1"/>
  <c r="G50" s="1"/>
  <c r="BO40"/>
  <c r="D40" s="1"/>
  <c r="G40" s="1"/>
  <c r="BO42"/>
  <c r="D42" s="1"/>
  <c r="G42" s="1"/>
  <c r="BO44"/>
  <c r="D44" s="1"/>
  <c r="G44" s="1"/>
  <c r="BO52"/>
  <c r="D52" s="1"/>
  <c r="G52" s="1"/>
  <c r="BO54"/>
  <c r="D54" s="1"/>
  <c r="G54" s="1"/>
  <c r="BO56"/>
  <c r="D56" s="1"/>
  <c r="G56" s="1"/>
  <c r="BO38"/>
  <c r="D38" s="1"/>
  <c r="G38" s="1"/>
  <c r="D16" l="1"/>
  <c r="G3"/>
  <c r="C16"/>
  <c r="C58"/>
  <c r="C59" s="1"/>
  <c r="D58"/>
  <c r="BO58"/>
  <c r="G16" l="1"/>
  <c r="C22"/>
  <c r="C17"/>
  <c r="C21"/>
  <c r="H29" s="1"/>
  <c r="H31" s="1"/>
  <c r="F16"/>
  <c r="G58"/>
  <c r="C64"/>
  <c r="F58"/>
  <c r="C63"/>
  <c r="H25" l="1"/>
  <c r="H27" s="1"/>
  <c r="H22"/>
  <c r="H30"/>
  <c r="H32" s="1"/>
  <c r="H24"/>
  <c r="H26" s="1"/>
  <c r="H21"/>
  <c r="H72"/>
  <c r="H74" s="1"/>
  <c r="H67"/>
  <c r="H69" s="1"/>
  <c r="H64"/>
  <c r="H66"/>
  <c r="H68" s="1"/>
  <c r="H71"/>
  <c r="H73" s="1"/>
  <c r="H63"/>
</calcChain>
</file>

<file path=xl/sharedStrings.xml><?xml version="1.0" encoding="utf-8"?>
<sst xmlns="http://schemas.openxmlformats.org/spreadsheetml/2006/main" count="222" uniqueCount="133">
  <si>
    <t>jméno</t>
  </si>
  <si>
    <t>Airline</t>
  </si>
  <si>
    <t>radka</t>
  </si>
  <si>
    <t>Lanna</t>
  </si>
  <si>
    <t>HMS</t>
  </si>
  <si>
    <t>na čem</t>
  </si>
  <si>
    <t>kolo</t>
  </si>
  <si>
    <t>1. týden</t>
  </si>
  <si>
    <t>Ifča</t>
  </si>
  <si>
    <t>lehokolo</t>
  </si>
  <si>
    <t>evcas</t>
  </si>
  <si>
    <t>brusle</t>
  </si>
  <si>
    <t>Zuzanka</t>
  </si>
  <si>
    <t>duhac</t>
  </si>
  <si>
    <t>Celkem ujeto</t>
  </si>
  <si>
    <t>čt 2. 5. 13</t>
  </si>
  <si>
    <t>pá 3. 5. 13</t>
  </si>
  <si>
    <t>so 4. 5. 13</t>
  </si>
  <si>
    <t>ne 5. 5. 13</t>
  </si>
  <si>
    <t>marrier</t>
  </si>
  <si>
    <t>worldmaya</t>
  </si>
  <si>
    <t>hekynen</t>
  </si>
  <si>
    <t>kancel. židle</t>
  </si>
  <si>
    <t>silnička</t>
  </si>
  <si>
    <t>Kukyn</t>
  </si>
  <si>
    <t>Mášová</t>
  </si>
  <si>
    <t>MTB</t>
  </si>
  <si>
    <t>pb</t>
  </si>
  <si>
    <t>Ludek</t>
  </si>
  <si>
    <t>Ildi</t>
  </si>
  <si>
    <t>Pavel</t>
  </si>
  <si>
    <t>koloběžka</t>
  </si>
  <si>
    <t>st 1. 5. 13</t>
  </si>
  <si>
    <t>dusann</t>
  </si>
  <si>
    <t>kolo, apod.</t>
  </si>
  <si>
    <t>Karka</t>
  </si>
  <si>
    <t>po 6. 5. 13</t>
  </si>
  <si>
    <t>út 7. 5. 13</t>
  </si>
  <si>
    <t>st 8. 5. 13</t>
  </si>
  <si>
    <t>čt 9. 5. 13</t>
  </si>
  <si>
    <t>pá 10. 5. 13</t>
  </si>
  <si>
    <t>so 11. 5. 13</t>
  </si>
  <si>
    <t>ne 12. 5. 13</t>
  </si>
  <si>
    <t>2. týden</t>
  </si>
  <si>
    <t>wíla</t>
  </si>
  <si>
    <t>po 13. 5. 13</t>
  </si>
  <si>
    <t>út 14. 5. 13</t>
  </si>
  <si>
    <t>st 15. 5. 13</t>
  </si>
  <si>
    <t>čt 16. 5. 13</t>
  </si>
  <si>
    <t>pá 17. 5. 13</t>
  </si>
  <si>
    <t>so 18. 5. 13</t>
  </si>
  <si>
    <t>3. týden</t>
  </si>
  <si>
    <t>4. týden</t>
  </si>
  <si>
    <t>ne 19. 5. 13</t>
  </si>
  <si>
    <t>po 20. 5. 13</t>
  </si>
  <si>
    <t>út 21. 5. 13</t>
  </si>
  <si>
    <t>st 22. 5. 13</t>
  </si>
  <si>
    <t>čt 23. 5. 13</t>
  </si>
  <si>
    <t>pá 24. 5. 13</t>
  </si>
  <si>
    <t>so 25. 5. 13</t>
  </si>
  <si>
    <t>ne 26. 5. 13</t>
  </si>
  <si>
    <t>5. týden</t>
  </si>
  <si>
    <t>po 27. 5. 13</t>
  </si>
  <si>
    <t>út 28. 5. 13</t>
  </si>
  <si>
    <t>st 29. 5. 13</t>
  </si>
  <si>
    <t>čt 30. 5. 13</t>
  </si>
  <si>
    <t>pá 31. 5. 13</t>
  </si>
  <si>
    <t>celkem účastníků</t>
  </si>
  <si>
    <t>celkem ujeto</t>
  </si>
  <si>
    <t>km</t>
  </si>
  <si>
    <t>km na 1 den</t>
  </si>
  <si>
    <t>celkem km/účastník</t>
  </si>
  <si>
    <t>km za den/účastník</t>
  </si>
  <si>
    <t>km na 1 cykloden</t>
  </si>
  <si>
    <t>osob</t>
  </si>
  <si>
    <t>dnů</t>
  </si>
  <si>
    <t>celkem cyklodnů</t>
  </si>
  <si>
    <t>(cykloden = není 0 km)</t>
  </si>
  <si>
    <t>celkem výškových metrů</t>
  </si>
  <si>
    <t>v.m.</t>
  </si>
  <si>
    <t>celkem v.m./účastník</t>
  </si>
  <si>
    <t>v.n. za den/účastníka</t>
  </si>
  <si>
    <t>v.m. na 1 den</t>
  </si>
  <si>
    <t>v.m. na 1 cykloden</t>
  </si>
  <si>
    <t>celkem kalendářních dnů</t>
  </si>
  <si>
    <t>CELKEM cyklodnů</t>
  </si>
  <si>
    <t>ne 1. 9. 13</t>
  </si>
  <si>
    <t>po 2. 9. 13</t>
  </si>
  <si>
    <t>út 3. 9. 13</t>
  </si>
  <si>
    <t>st 4. 9. 13</t>
  </si>
  <si>
    <t>čt 5. 9. 13</t>
  </si>
  <si>
    <t>pá 6. 9. 13</t>
  </si>
  <si>
    <t>so 7. 9. 13</t>
  </si>
  <si>
    <t>ne 8. 9. 13</t>
  </si>
  <si>
    <t>po 30. 9. 13</t>
  </si>
  <si>
    <t>6. týden</t>
  </si>
  <si>
    <t>po 23. 9. 13</t>
  </si>
  <si>
    <t>út 24. 9. 13</t>
  </si>
  <si>
    <t>st 25. 9. 13</t>
  </si>
  <si>
    <t>čt 26. 9. 13</t>
  </si>
  <si>
    <t>pá 27. 9. 13</t>
  </si>
  <si>
    <t>so 28. 9. 13</t>
  </si>
  <si>
    <t>ne 29. 9. 13</t>
  </si>
  <si>
    <t>po 16. 9. 13</t>
  </si>
  <si>
    <t>út 17. 9. 13</t>
  </si>
  <si>
    <t>st 18. 9. 13</t>
  </si>
  <si>
    <t>čt 19. 9. 13</t>
  </si>
  <si>
    <t>pá 20. 9. 13</t>
  </si>
  <si>
    <t>so 21. 9. 13</t>
  </si>
  <si>
    <t>ne 22. 9. 13</t>
  </si>
  <si>
    <t>po 9. 9. 13</t>
  </si>
  <si>
    <t>út 10. 9. 13</t>
  </si>
  <si>
    <t>st 11. 9. 13</t>
  </si>
  <si>
    <t>čt 12. 9. 13</t>
  </si>
  <si>
    <t>pá 13. 9. 13</t>
  </si>
  <si>
    <t>so 14. 9. 13</t>
  </si>
  <si>
    <t>ne 15. 9. 13</t>
  </si>
  <si>
    <t>trek</t>
  </si>
  <si>
    <t>malej-jarda</t>
  </si>
  <si>
    <t>Stříbrná střela</t>
  </si>
  <si>
    <t>PRŮMĚR km/cyklodny</t>
  </si>
  <si>
    <t>CELKEM km</t>
  </si>
  <si>
    <t>DPNK = Do Práce Na Kole s NaKole 05/2013</t>
  </si>
  <si>
    <t>NKNK = Na Kole s NaKole 09/2013</t>
  </si>
  <si>
    <t>kolo/koloběžka</t>
  </si>
  <si>
    <t>Ane</t>
  </si>
  <si>
    <t>průměr km/účastník</t>
  </si>
  <si>
    <t>Máša</t>
  </si>
  <si>
    <t>(wíla)</t>
  </si>
  <si>
    <t>(pb)</t>
  </si>
  <si>
    <t>nejprůměrnější cyklista</t>
  </si>
  <si>
    <t>km za cykloden/účastník</t>
  </si>
  <si>
    <t>v.m. za cykloden/účastník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</si>
</sst>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0.0000"/>
    <numFmt numFmtId="166" formatCode="0.00000"/>
    <numFmt numFmtId="167" formatCode="#,##0.000"/>
    <numFmt numFmtId="168" formatCode="#,##0.0000"/>
    <numFmt numFmtId="169" formatCode="0.0"/>
    <numFmt numFmtId="170" formatCode="0.000"/>
  </numFmts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b/>
      <i/>
      <sz val="11"/>
      <color theme="0" tint="-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9" tint="-0.249977111117893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0" tint="-0.34998626667073579"/>
      <name val="Calibri"/>
      <family val="2"/>
      <charset val="238"/>
      <scheme val="minor"/>
    </font>
    <font>
      <b/>
      <i/>
      <sz val="11"/>
      <color rgb="FFFF6600"/>
      <name val="Calibri"/>
      <family val="2"/>
      <charset val="238"/>
      <scheme val="minor"/>
    </font>
    <font>
      <b/>
      <i/>
      <sz val="11"/>
      <color rgb="FF7030A0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rgb="FFFF3399"/>
      <name val="Calibri"/>
      <family val="2"/>
      <charset val="238"/>
      <scheme val="minor"/>
    </font>
    <font>
      <b/>
      <i/>
      <sz val="11"/>
      <color rgb="FFFFCCCC"/>
      <name val="Calibri"/>
      <family val="2"/>
      <charset val="238"/>
      <scheme val="minor"/>
    </font>
    <font>
      <b/>
      <i/>
      <sz val="11"/>
      <color theme="5" tint="0.399975585192419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165" fontId="3" fillId="0" borderId="0" xfId="0" applyNumberFormat="1" applyFont="1"/>
    <xf numFmtId="165" fontId="3" fillId="0" borderId="0" xfId="0" applyNumberFormat="1" applyFont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3" fontId="14" fillId="0" borderId="21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167" fontId="15" fillId="0" borderId="7" xfId="0" applyNumberFormat="1" applyFont="1" applyBorder="1" applyAlignment="1">
      <alignment horizontal="center"/>
    </xf>
    <xf numFmtId="167" fontId="11" fillId="0" borderId="2" xfId="0" applyNumberFormat="1" applyFont="1" applyBorder="1" applyAlignment="1">
      <alignment horizontal="center"/>
    </xf>
    <xf numFmtId="167" fontId="14" fillId="0" borderId="7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167" fontId="14" fillId="0" borderId="2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5" fillId="0" borderId="7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7" fillId="0" borderId="21" xfId="0" applyNumberFormat="1" applyFont="1" applyBorder="1" applyAlignment="1">
      <alignment horizontal="center"/>
    </xf>
    <xf numFmtId="3" fontId="17" fillId="0" borderId="7" xfId="0" applyNumberFormat="1" applyFont="1" applyBorder="1" applyAlignment="1">
      <alignment horizontal="center"/>
    </xf>
    <xf numFmtId="167" fontId="17" fillId="0" borderId="2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4" fontId="17" fillId="0" borderId="7" xfId="0" applyNumberFormat="1" applyFont="1" applyBorder="1" applyAlignment="1">
      <alignment horizontal="center"/>
    </xf>
    <xf numFmtId="168" fontId="11" fillId="0" borderId="2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3" fontId="19" fillId="0" borderId="7" xfId="0" applyNumberFormat="1" applyFont="1" applyBorder="1" applyAlignment="1">
      <alignment horizontal="center"/>
    </xf>
    <xf numFmtId="167" fontId="19" fillId="0" borderId="2" xfId="0" applyNumberFormat="1" applyFont="1" applyBorder="1" applyAlignment="1">
      <alignment horizontal="center"/>
    </xf>
    <xf numFmtId="3" fontId="18" fillId="0" borderId="21" xfId="0" applyNumberFormat="1" applyFont="1" applyBorder="1" applyAlignment="1">
      <alignment horizontal="center"/>
    </xf>
    <xf numFmtId="3" fontId="18" fillId="0" borderId="7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4" fontId="18" fillId="0" borderId="7" xfId="0" applyNumberFormat="1" applyFont="1" applyBorder="1" applyAlignment="1">
      <alignment horizontal="center"/>
    </xf>
    <xf numFmtId="167" fontId="18" fillId="0" borderId="2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" fontId="3" fillId="0" borderId="0" xfId="0" applyNumberFormat="1" applyFont="1"/>
    <xf numFmtId="168" fontId="6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164" fontId="12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168" fontId="12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14" fillId="0" borderId="14" xfId="0" applyNumberFormat="1" applyFont="1" applyBorder="1" applyAlignment="1">
      <alignment horizontal="center"/>
    </xf>
    <xf numFmtId="168" fontId="14" fillId="0" borderId="23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center"/>
    </xf>
    <xf numFmtId="3" fontId="1" fillId="0" borderId="22" xfId="0" applyNumberFormat="1" applyFont="1" applyBorder="1"/>
    <xf numFmtId="3" fontId="3" fillId="0" borderId="22" xfId="0" applyNumberFormat="1" applyFont="1" applyBorder="1"/>
    <xf numFmtId="3" fontId="6" fillId="0" borderId="14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3" fillId="0" borderId="11" xfId="0" applyNumberFormat="1" applyFont="1" applyBorder="1"/>
    <xf numFmtId="3" fontId="5" fillId="0" borderId="11" xfId="0" applyNumberFormat="1" applyFont="1" applyBorder="1" applyAlignment="1">
      <alignment horizontal="center"/>
    </xf>
    <xf numFmtId="3" fontId="0" fillId="0" borderId="0" xfId="0" applyNumberFormat="1"/>
    <xf numFmtId="3" fontId="1" fillId="0" borderId="16" xfId="0" applyNumberFormat="1" applyFont="1" applyBorder="1"/>
    <xf numFmtId="3" fontId="3" fillId="0" borderId="16" xfId="0" applyNumberFormat="1" applyFont="1" applyBorder="1"/>
    <xf numFmtId="3" fontId="3" fillId="0" borderId="9" xfId="0" applyNumberFormat="1" applyFont="1" applyBorder="1"/>
    <xf numFmtId="3" fontId="5" fillId="0" borderId="7" xfId="0" applyNumberFormat="1" applyFont="1" applyBorder="1" applyAlignment="1">
      <alignment horizontal="center"/>
    </xf>
    <xf numFmtId="164" fontId="1" fillId="0" borderId="16" xfId="0" applyNumberFormat="1" applyFont="1" applyBorder="1"/>
    <xf numFmtId="164" fontId="3" fillId="0" borderId="16" xfId="0" applyNumberFormat="1" applyFont="1" applyBorder="1"/>
    <xf numFmtId="164" fontId="6" fillId="0" borderId="14" xfId="0" applyNumberFormat="1" applyFon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164" fontId="16" fillId="0" borderId="19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4" fontId="3" fillId="0" borderId="9" xfId="0" applyNumberFormat="1" applyFont="1" applyBorder="1"/>
    <xf numFmtId="164" fontId="7" fillId="0" borderId="10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0" fillId="0" borderId="0" xfId="0" applyNumberFormat="1"/>
    <xf numFmtId="164" fontId="16" fillId="0" borderId="18" xfId="0" applyNumberFormat="1" applyFont="1" applyBorder="1" applyAlignment="1">
      <alignment horizontal="center"/>
    </xf>
    <xf numFmtId="164" fontId="3" fillId="0" borderId="7" xfId="0" applyNumberFormat="1" applyFont="1" applyBorder="1"/>
    <xf numFmtId="164" fontId="7" fillId="0" borderId="8" xfId="0" applyNumberFormat="1" applyFont="1" applyBorder="1" applyAlignment="1">
      <alignment horizontal="center"/>
    </xf>
    <xf numFmtId="165" fontId="1" fillId="0" borderId="16" xfId="0" applyNumberFormat="1" applyFont="1" applyBorder="1" applyAlignment="1"/>
    <xf numFmtId="165" fontId="3" fillId="0" borderId="16" xfId="0" applyNumberFormat="1" applyFont="1" applyBorder="1" applyAlignment="1"/>
    <xf numFmtId="165" fontId="15" fillId="0" borderId="11" xfId="0" applyNumberFormat="1" applyFont="1" applyBorder="1" applyAlignment="1">
      <alignment horizontal="center"/>
    </xf>
    <xf numFmtId="165" fontId="16" fillId="0" borderId="18" xfId="0" applyNumberFormat="1" applyFont="1" applyBorder="1" applyAlignment="1">
      <alignment horizontal="center"/>
    </xf>
    <xf numFmtId="165" fontId="19" fillId="0" borderId="7" xfId="0" applyNumberFormat="1" applyFont="1" applyBorder="1" applyAlignment="1">
      <alignment horizontal="center"/>
    </xf>
    <xf numFmtId="165" fontId="17" fillId="0" borderId="7" xfId="0" applyNumberFormat="1" applyFont="1" applyBorder="1" applyAlignment="1">
      <alignment horizontal="center"/>
    </xf>
    <xf numFmtId="165" fontId="18" fillId="0" borderId="7" xfId="0" applyNumberFormat="1" applyFont="1" applyBorder="1" applyAlignment="1">
      <alignment horizontal="center"/>
    </xf>
    <xf numFmtId="165" fontId="14" fillId="0" borderId="7" xfId="0" applyNumberFormat="1" applyFont="1" applyBorder="1" applyAlignment="1">
      <alignment horizontal="center"/>
    </xf>
    <xf numFmtId="165" fontId="3" fillId="0" borderId="7" xfId="0" applyNumberFormat="1" applyFont="1" applyBorder="1" applyAlignment="1"/>
    <xf numFmtId="165" fontId="7" fillId="0" borderId="8" xfId="0" applyNumberFormat="1" applyFont="1" applyBorder="1" applyAlignment="1">
      <alignment horizontal="center"/>
    </xf>
    <xf numFmtId="165" fontId="0" fillId="0" borderId="0" xfId="0" applyNumberFormat="1" applyAlignment="1"/>
    <xf numFmtId="3" fontId="3" fillId="0" borderId="7" xfId="0" applyNumberFormat="1" applyFont="1" applyBorder="1"/>
    <xf numFmtId="167" fontId="1" fillId="0" borderId="16" xfId="0" applyNumberFormat="1" applyFont="1" applyBorder="1"/>
    <xf numFmtId="167" fontId="3" fillId="0" borderId="16" xfId="0" applyNumberFormat="1" applyFont="1" applyBorder="1"/>
    <xf numFmtId="167" fontId="6" fillId="0" borderId="14" xfId="0" applyNumberFormat="1" applyFont="1" applyBorder="1" applyAlignment="1">
      <alignment horizontal="center"/>
    </xf>
    <xf numFmtId="167" fontId="14" fillId="0" borderId="14" xfId="0" applyNumberFormat="1" applyFont="1" applyBorder="1" applyAlignment="1">
      <alignment horizontal="center"/>
    </xf>
    <xf numFmtId="167" fontId="16" fillId="0" borderId="19" xfId="0" applyNumberFormat="1" applyFont="1" applyBorder="1" applyAlignment="1">
      <alignment horizontal="center"/>
    </xf>
    <xf numFmtId="167" fontId="19" fillId="0" borderId="7" xfId="0" applyNumberFormat="1" applyFont="1" applyBorder="1" applyAlignment="1">
      <alignment horizontal="center"/>
    </xf>
    <xf numFmtId="167" fontId="17" fillId="0" borderId="7" xfId="0" applyNumberFormat="1" applyFont="1" applyBorder="1" applyAlignment="1">
      <alignment horizontal="center"/>
    </xf>
    <xf numFmtId="167" fontId="18" fillId="0" borderId="7" xfId="0" applyNumberFormat="1" applyFont="1" applyBorder="1" applyAlignment="1">
      <alignment horizontal="center"/>
    </xf>
    <xf numFmtId="167" fontId="3" fillId="0" borderId="9" xfId="0" applyNumberFormat="1" applyFont="1" applyBorder="1"/>
    <xf numFmtId="167" fontId="7" fillId="0" borderId="10" xfId="0" applyNumberFormat="1" applyFont="1" applyBorder="1" applyAlignment="1">
      <alignment horizontal="center"/>
    </xf>
    <xf numFmtId="167" fontId="5" fillId="0" borderId="7" xfId="0" applyNumberFormat="1" applyFont="1" applyBorder="1" applyAlignment="1">
      <alignment horizontal="center"/>
    </xf>
    <xf numFmtId="167" fontId="0" fillId="0" borderId="0" xfId="0" applyNumberFormat="1"/>
    <xf numFmtId="4" fontId="1" fillId="0" borderId="16" xfId="0" applyNumberFormat="1" applyFont="1" applyBorder="1"/>
    <xf numFmtId="4" fontId="3" fillId="0" borderId="16" xfId="0" applyNumberFormat="1" applyFont="1" applyBorder="1"/>
    <xf numFmtId="4" fontId="6" fillId="0" borderId="14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6" fillId="0" borderId="19" xfId="0" applyNumberFormat="1" applyFont="1" applyBorder="1" applyAlignment="1">
      <alignment horizontal="center"/>
    </xf>
    <xf numFmtId="4" fontId="19" fillId="0" borderId="7" xfId="0" applyNumberFormat="1" applyFont="1" applyBorder="1" applyAlignment="1">
      <alignment horizontal="center"/>
    </xf>
    <xf numFmtId="4" fontId="3" fillId="0" borderId="9" xfId="0" applyNumberFormat="1" applyFont="1" applyBorder="1"/>
    <xf numFmtId="4" fontId="7" fillId="0" borderId="10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0" fillId="0" borderId="0" xfId="0" applyNumberFormat="1"/>
    <xf numFmtId="4" fontId="3" fillId="0" borderId="7" xfId="0" applyNumberFormat="1" applyFont="1" applyBorder="1"/>
    <xf numFmtId="4" fontId="7" fillId="0" borderId="8" xfId="0" applyNumberFormat="1" applyFont="1" applyBorder="1" applyAlignment="1">
      <alignment horizontal="center"/>
    </xf>
    <xf numFmtId="3" fontId="1" fillId="0" borderId="5" xfId="0" applyNumberFormat="1" applyFont="1" applyBorder="1"/>
    <xf numFmtId="3" fontId="3" fillId="0" borderId="5" xfId="0" applyNumberFormat="1" applyFont="1" applyBorder="1"/>
    <xf numFmtId="1" fontId="18" fillId="0" borderId="1" xfId="0" applyNumberFormat="1" applyFont="1" applyBorder="1" applyAlignment="1">
      <alignment horizontal="center"/>
    </xf>
    <xf numFmtId="0" fontId="1" fillId="0" borderId="0" xfId="0" applyFont="1" applyBorder="1" applyAlignment="1"/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5" fontId="3" fillId="0" borderId="0" xfId="0" applyNumberFormat="1" applyFont="1" applyBorder="1"/>
    <xf numFmtId="164" fontId="0" fillId="0" borderId="0" xfId="0" applyNumberForma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3" fontId="19" fillId="0" borderId="20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3" fontId="23" fillId="0" borderId="21" xfId="0" applyNumberFormat="1" applyFont="1" applyBorder="1" applyAlignment="1">
      <alignment horizontal="center"/>
    </xf>
    <xf numFmtId="164" fontId="23" fillId="0" borderId="7" xfId="0" applyNumberFormat="1" applyFont="1" applyBorder="1" applyAlignment="1">
      <alignment horizontal="center"/>
    </xf>
    <xf numFmtId="3" fontId="23" fillId="0" borderId="7" xfId="0" applyNumberFormat="1" applyFont="1" applyBorder="1" applyAlignment="1">
      <alignment horizontal="center"/>
    </xf>
    <xf numFmtId="4" fontId="23" fillId="0" borderId="7" xfId="0" applyNumberFormat="1" applyFont="1" applyBorder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165" fontId="3" fillId="2" borderId="0" xfId="0" applyNumberFormat="1" applyFont="1" applyFill="1"/>
    <xf numFmtId="164" fontId="0" fillId="2" borderId="0" xfId="0" applyNumberForma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0" fillId="0" borderId="1" xfId="0" applyNumberFormat="1" applyFont="1" applyBorder="1" applyAlignment="1">
      <alignment horizontal="center" vertical="center" wrapText="1"/>
    </xf>
    <xf numFmtId="0" fontId="22" fillId="0" borderId="25" xfId="0" applyFont="1" applyBorder="1" applyAlignment="1"/>
    <xf numFmtId="167" fontId="23" fillId="0" borderId="7" xfId="0" applyNumberFormat="1" applyFont="1" applyBorder="1" applyAlignment="1">
      <alignment horizontal="center"/>
    </xf>
    <xf numFmtId="3" fontId="1" fillId="0" borderId="24" xfId="0" applyNumberFormat="1" applyFont="1" applyBorder="1"/>
    <xf numFmtId="3" fontId="3" fillId="0" borderId="24" xfId="0" applyNumberFormat="1" applyFont="1" applyBorder="1"/>
    <xf numFmtId="1" fontId="7" fillId="0" borderId="12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3" fillId="0" borderId="11" xfId="0" applyNumberFormat="1" applyFont="1" applyBorder="1"/>
    <xf numFmtId="1" fontId="3" fillId="0" borderId="9" xfId="0" applyNumberFormat="1" applyFont="1" applyBorder="1"/>
    <xf numFmtId="1" fontId="3" fillId="0" borderId="7" xfId="0" applyNumberFormat="1" applyFont="1" applyBorder="1"/>
    <xf numFmtId="1" fontId="3" fillId="0" borderId="7" xfId="0" applyNumberFormat="1" applyFont="1" applyBorder="1" applyAlignment="1"/>
    <xf numFmtId="1" fontId="1" fillId="0" borderId="2" xfId="0" applyNumberFormat="1" applyFont="1" applyBorder="1" applyAlignment="1">
      <alignment horizontal="center"/>
    </xf>
    <xf numFmtId="169" fontId="14" fillId="0" borderId="14" xfId="0" applyNumberFormat="1" applyFont="1" applyBorder="1" applyAlignment="1">
      <alignment horizontal="center"/>
    </xf>
    <xf numFmtId="169" fontId="15" fillId="0" borderId="11" xfId="0" applyNumberFormat="1" applyFont="1" applyBorder="1" applyAlignment="1">
      <alignment horizontal="center"/>
    </xf>
    <xf numFmtId="169" fontId="3" fillId="0" borderId="7" xfId="0" applyNumberFormat="1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70" fontId="14" fillId="0" borderId="23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3" fontId="14" fillId="0" borderId="20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3" fontId="23" fillId="0" borderId="9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165" fontId="24" fillId="0" borderId="0" xfId="0" applyNumberFormat="1" applyFont="1"/>
    <xf numFmtId="165" fontId="24" fillId="0" borderId="0" xfId="0" applyNumberFormat="1" applyFont="1" applyAlignment="1">
      <alignment horizontal="center"/>
    </xf>
    <xf numFmtId="0" fontId="24" fillId="0" borderId="0" xfId="0" applyFont="1"/>
    <xf numFmtId="167" fontId="24" fillId="0" borderId="0" xfId="0" applyNumberFormat="1" applyFont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3" fontId="18" fillId="0" borderId="20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left"/>
    </xf>
    <xf numFmtId="3" fontId="17" fillId="0" borderId="20" xfId="0" applyNumberFormat="1" applyFont="1" applyBorder="1" applyAlignment="1">
      <alignment horizontal="center"/>
    </xf>
    <xf numFmtId="2" fontId="17" fillId="0" borderId="7" xfId="0" applyNumberFormat="1" applyFont="1" applyBorder="1" applyAlignment="1">
      <alignment horizontal="center"/>
    </xf>
    <xf numFmtId="0" fontId="25" fillId="0" borderId="0" xfId="0" applyFont="1" applyAlignment="1">
      <alignment horizontal="right"/>
    </xf>
    <xf numFmtId="170" fontId="25" fillId="0" borderId="0" xfId="0" applyNumberFormat="1" applyFont="1" applyAlignment="1">
      <alignment horizontal="center"/>
    </xf>
    <xf numFmtId="165" fontId="25" fillId="0" borderId="0" xfId="0" applyNumberFormat="1" applyFont="1"/>
    <xf numFmtId="165" fontId="25" fillId="0" borderId="0" xfId="0" applyNumberFormat="1" applyFont="1" applyAlignment="1">
      <alignment horizontal="center"/>
    </xf>
    <xf numFmtId="170" fontId="25" fillId="0" borderId="0" xfId="0" applyNumberFormat="1" applyFont="1" applyAlignment="1">
      <alignment horizontal="left"/>
    </xf>
    <xf numFmtId="3" fontId="17" fillId="0" borderId="11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4" fillId="0" borderId="6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164" fontId="23" fillId="0" borderId="6" xfId="0" applyNumberFormat="1" applyFont="1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CCC"/>
      <color rgb="FFFF3399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1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/>
  <cols>
    <col min="1" max="1" width="11.140625" style="1" bestFit="1" customWidth="1"/>
    <col min="2" max="2" width="15.140625" style="3" bestFit="1" customWidth="1"/>
    <col min="3" max="3" width="11.140625" style="12" customWidth="1"/>
    <col min="4" max="4" width="6.7109375" style="2" customWidth="1"/>
    <col min="5" max="5" width="11" style="2" customWidth="1"/>
    <col min="6" max="6" width="9.140625" style="2" customWidth="1"/>
    <col min="7" max="7" width="4.5703125" style="2" customWidth="1"/>
    <col min="8" max="8" width="9.5703125" style="2" customWidth="1"/>
    <col min="9" max="9" width="4.5703125" style="2" customWidth="1"/>
    <col min="10" max="10" width="9.140625" style="2" customWidth="1"/>
    <col min="11" max="11" width="4.5703125" style="17" customWidth="1"/>
    <col min="12" max="12" width="9.140625" style="17" customWidth="1"/>
    <col min="13" max="13" width="4.5703125" style="17" customWidth="1"/>
    <col min="14" max="14" width="8.140625" style="17" customWidth="1"/>
    <col min="15" max="15" width="4.5703125" style="17" customWidth="1"/>
    <col min="16" max="16" width="8.140625" style="17" customWidth="1"/>
    <col min="17" max="17" width="4.5703125" style="17" customWidth="1"/>
    <col min="18" max="18" width="8.140625" style="17" customWidth="1"/>
    <col min="19" max="19" width="4.5703125" style="17" customWidth="1"/>
    <col min="20" max="20" width="9.140625" style="17" customWidth="1"/>
    <col min="21" max="21" width="4.5703125" style="18" customWidth="1"/>
    <col min="22" max="22" width="9.140625" style="18" customWidth="1"/>
    <col min="23" max="23" width="4.5703125" style="17" customWidth="1"/>
    <col min="24" max="24" width="9.140625" style="17" customWidth="1"/>
    <col min="25" max="25" width="4.5703125" style="17" customWidth="1"/>
    <col min="26" max="26" width="9.140625" style="17" customWidth="1"/>
    <col min="27" max="27" width="4.5703125" style="17" customWidth="1"/>
    <col min="28" max="28" width="9.140625" style="17" customWidth="1"/>
    <col min="29" max="29" width="4.5703125" style="17" customWidth="1"/>
    <col min="30" max="30" width="9.140625" style="17" customWidth="1"/>
    <col min="31" max="31" width="5.28515625" style="17" customWidth="1"/>
    <col min="32" max="32" width="8.140625" style="17" customWidth="1"/>
    <col min="33" max="33" width="5.42578125" style="17" customWidth="1"/>
    <col min="34" max="34" width="9.5703125" style="17" customWidth="1"/>
    <col min="35" max="35" width="6" style="17" customWidth="1"/>
    <col min="36" max="36" width="9.140625" style="17" customWidth="1"/>
    <col min="37" max="37" width="4.5703125" style="18" customWidth="1"/>
    <col min="38" max="38" width="9.140625" style="18" customWidth="1"/>
    <col min="39" max="39" width="2.5703125" style="17" customWidth="1"/>
    <col min="40" max="40" width="9.140625" style="17" customWidth="1"/>
    <col min="41" max="41" width="4.5703125" style="17" customWidth="1"/>
    <col min="42" max="42" width="9.140625" style="17" customWidth="1"/>
    <col min="43" max="43" width="6" style="17" customWidth="1"/>
    <col min="44" max="44" width="9.140625" style="17" customWidth="1"/>
    <col min="45" max="45" width="4.5703125" style="17" customWidth="1"/>
    <col min="46" max="46" width="8.140625" style="17" customWidth="1"/>
    <col min="47" max="47" width="4.140625" style="17" customWidth="1"/>
    <col min="48" max="48" width="8.140625" style="17" customWidth="1"/>
    <col min="49" max="49" width="4.7109375" style="17" customWidth="1"/>
    <col min="50" max="50" width="9.5703125" style="17" customWidth="1"/>
    <col min="51" max="51" width="6" style="17" customWidth="1"/>
    <col min="52" max="52" width="8.140625" style="17" customWidth="1"/>
    <col min="53" max="53" width="2.5703125" style="18" customWidth="1"/>
    <col min="54" max="54" width="8.140625" style="18" customWidth="1"/>
    <col min="55" max="55" width="4.5703125" style="17" customWidth="1"/>
    <col min="56" max="56" width="7.140625" style="17" customWidth="1"/>
    <col min="57" max="57" width="10.140625" style="17" customWidth="1"/>
    <col min="58" max="58" width="9.5703125" style="17" customWidth="1"/>
    <col min="59" max="59" width="6" style="17" customWidth="1"/>
    <col min="60" max="60" width="8.140625" style="17" customWidth="1"/>
    <col min="61" max="61" width="5.140625" style="17" customWidth="1"/>
    <col min="62" max="62" width="8.140625" style="17" customWidth="1"/>
    <col min="63" max="63" width="6.140625" style="17" customWidth="1"/>
    <col min="64" max="64" width="8.140625" style="17" customWidth="1"/>
    <col min="65" max="65" width="5.42578125" style="17" customWidth="1"/>
    <col min="66" max="66" width="9.5703125" style="17" customWidth="1"/>
    <col min="67" max="67" width="6" style="17" customWidth="1"/>
    <col min="68" max="68" width="8.5703125" style="17" customWidth="1"/>
    <col min="69" max="69" width="4.5703125" style="18" customWidth="1"/>
    <col min="70" max="70" width="9.5703125" style="18" customWidth="1"/>
    <col min="71" max="71" width="3" style="12" customWidth="1"/>
    <col min="72" max="72" width="9.5703125" style="2" customWidth="1"/>
    <col min="73" max="73" width="4" style="12" customWidth="1"/>
    <col min="74" max="74" width="9.5703125" style="2" customWidth="1"/>
    <col min="75" max="75" width="6" style="12" customWidth="1"/>
    <col min="76" max="76" width="6.7109375" style="2" customWidth="1"/>
    <col min="77" max="77" width="4" style="12" customWidth="1"/>
    <col min="78" max="78" width="9.140625" style="2" customWidth="1"/>
    <col min="79" max="79" width="4.5703125" style="12" customWidth="1"/>
    <col min="80" max="80" width="6.7109375" style="2" customWidth="1"/>
    <col min="81" max="81" width="10.140625" style="13" customWidth="1"/>
    <col min="82" max="82" width="6.7109375" style="4" customWidth="1"/>
  </cols>
  <sheetData>
    <row r="1" spans="1:82" s="137" customFormat="1" ht="24" thickBot="1">
      <c r="A1" s="154" t="s">
        <v>123</v>
      </c>
      <c r="B1" s="154"/>
      <c r="C1" s="154"/>
      <c r="D1" s="154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131"/>
      <c r="S1" s="131"/>
      <c r="T1" s="131"/>
      <c r="U1" s="132"/>
      <c r="V1" s="132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2"/>
      <c r="AL1" s="132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2"/>
      <c r="BB1" s="132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2"/>
      <c r="BR1" s="132"/>
      <c r="BS1" s="133"/>
      <c r="BT1" s="134"/>
      <c r="BU1" s="133"/>
      <c r="BV1" s="134"/>
      <c r="BW1" s="133"/>
      <c r="BX1" s="134"/>
      <c r="BY1" s="133"/>
      <c r="BZ1" s="134"/>
      <c r="CA1" s="133"/>
      <c r="CB1" s="134"/>
      <c r="CC1" s="135"/>
      <c r="CD1" s="136"/>
    </row>
    <row r="2" spans="1:82" s="152" customFormat="1" ht="30.75" thickBot="1">
      <c r="A2" s="150" t="s">
        <v>0</v>
      </c>
      <c r="B2" s="151" t="s">
        <v>5</v>
      </c>
      <c r="C2" s="201" t="s">
        <v>121</v>
      </c>
      <c r="D2" s="202"/>
      <c r="E2" s="153" t="s">
        <v>85</v>
      </c>
      <c r="F2" s="207" t="s">
        <v>120</v>
      </c>
      <c r="G2" s="208"/>
      <c r="H2" s="205" t="s">
        <v>94</v>
      </c>
      <c r="I2" s="206"/>
      <c r="J2" s="203" t="s">
        <v>95</v>
      </c>
      <c r="K2" s="204"/>
      <c r="L2" s="205" t="s">
        <v>96</v>
      </c>
      <c r="M2" s="206"/>
      <c r="N2" s="205" t="s">
        <v>97</v>
      </c>
      <c r="O2" s="206"/>
      <c r="P2" s="205" t="s">
        <v>98</v>
      </c>
      <c r="Q2" s="206"/>
      <c r="R2" s="205" t="s">
        <v>99</v>
      </c>
      <c r="S2" s="206"/>
      <c r="T2" s="205" t="s">
        <v>100</v>
      </c>
      <c r="U2" s="206"/>
      <c r="V2" s="205" t="s">
        <v>101</v>
      </c>
      <c r="W2" s="206"/>
      <c r="X2" s="205" t="s">
        <v>102</v>
      </c>
      <c r="Y2" s="206"/>
      <c r="Z2" s="209" t="s">
        <v>61</v>
      </c>
      <c r="AA2" s="210"/>
      <c r="AB2" s="205" t="s">
        <v>103</v>
      </c>
      <c r="AC2" s="206"/>
      <c r="AD2" s="205" t="s">
        <v>104</v>
      </c>
      <c r="AE2" s="206"/>
      <c r="AF2" s="205" t="s">
        <v>105</v>
      </c>
      <c r="AG2" s="206"/>
      <c r="AH2" s="205" t="s">
        <v>106</v>
      </c>
      <c r="AI2" s="206"/>
      <c r="AJ2" s="205" t="s">
        <v>107</v>
      </c>
      <c r="AK2" s="206"/>
      <c r="AL2" s="205" t="s">
        <v>108</v>
      </c>
      <c r="AM2" s="206"/>
      <c r="AN2" s="205" t="s">
        <v>109</v>
      </c>
      <c r="AO2" s="206"/>
      <c r="AP2" s="219" t="s">
        <v>52</v>
      </c>
      <c r="AQ2" s="220"/>
      <c r="AR2" s="205" t="s">
        <v>110</v>
      </c>
      <c r="AS2" s="206"/>
      <c r="AT2" s="205" t="s">
        <v>111</v>
      </c>
      <c r="AU2" s="206"/>
      <c r="AV2" s="205" t="s">
        <v>112</v>
      </c>
      <c r="AW2" s="206"/>
      <c r="AX2" s="205" t="s">
        <v>113</v>
      </c>
      <c r="AY2" s="206"/>
      <c r="AZ2" s="205" t="s">
        <v>114</v>
      </c>
      <c r="BA2" s="206"/>
      <c r="BB2" s="205" t="s">
        <v>115</v>
      </c>
      <c r="BC2" s="206"/>
      <c r="BD2" s="205" t="s">
        <v>116</v>
      </c>
      <c r="BE2" s="206"/>
      <c r="BF2" s="217" t="s">
        <v>51</v>
      </c>
      <c r="BG2" s="218"/>
      <c r="BH2" s="205" t="s">
        <v>87</v>
      </c>
      <c r="BI2" s="206"/>
      <c r="BJ2" s="205" t="s">
        <v>88</v>
      </c>
      <c r="BK2" s="206"/>
      <c r="BL2" s="205" t="s">
        <v>89</v>
      </c>
      <c r="BM2" s="206"/>
      <c r="BN2" s="205" t="s">
        <v>90</v>
      </c>
      <c r="BO2" s="206"/>
      <c r="BP2" s="205" t="s">
        <v>91</v>
      </c>
      <c r="BQ2" s="206"/>
      <c r="BR2" s="205" t="s">
        <v>92</v>
      </c>
      <c r="BS2" s="206"/>
      <c r="BT2" s="205" t="s">
        <v>93</v>
      </c>
      <c r="BU2" s="206"/>
      <c r="BV2" s="221" t="s">
        <v>43</v>
      </c>
      <c r="BW2" s="222"/>
      <c r="BX2" s="211" t="s">
        <v>86</v>
      </c>
      <c r="BY2" s="212"/>
      <c r="BZ2" s="213" t="s">
        <v>7</v>
      </c>
      <c r="CA2" s="214"/>
    </row>
    <row r="3" spans="1:82" s="73" customFormat="1">
      <c r="A3" s="67" t="s">
        <v>1</v>
      </c>
      <c r="B3" s="68" t="s">
        <v>6</v>
      </c>
      <c r="C3" s="105">
        <f>BZ3+BV3+BF3+AP3+Z3+J3</f>
        <v>1521</v>
      </c>
      <c r="D3" s="9">
        <f>BG3+BW3+CA3+AQ3+AA3</f>
        <v>0</v>
      </c>
      <c r="E3" s="66">
        <v>18</v>
      </c>
      <c r="F3" s="70">
        <f>C3/E3</f>
        <v>84.5</v>
      </c>
      <c r="G3" s="9">
        <f t="shared" ref="G3:G15" si="0">D3/E3</f>
        <v>0</v>
      </c>
      <c r="H3" s="21">
        <v>86</v>
      </c>
      <c r="I3" s="25">
        <v>0</v>
      </c>
      <c r="J3" s="138">
        <f t="shared" ref="J3:K5" si="1">H3</f>
        <v>86</v>
      </c>
      <c r="K3" s="15">
        <f t="shared" si="1"/>
        <v>0</v>
      </c>
      <c r="L3" s="21">
        <v>70</v>
      </c>
      <c r="M3" s="25">
        <v>0</v>
      </c>
      <c r="N3" s="21">
        <v>71</v>
      </c>
      <c r="O3" s="25">
        <v>0</v>
      </c>
      <c r="P3" s="21"/>
      <c r="Q3" s="25"/>
      <c r="R3" s="21"/>
      <c r="S3" s="25"/>
      <c r="T3" s="21"/>
      <c r="U3" s="25"/>
      <c r="V3" s="21"/>
      <c r="W3" s="25"/>
      <c r="X3" s="21"/>
      <c r="Y3" s="25"/>
      <c r="Z3" s="193">
        <f>L3+N3+P3+R3+T3+V3+X3</f>
        <v>141</v>
      </c>
      <c r="AA3" s="15">
        <f>M3+O3+Q3+S3+U3+W3+Y3</f>
        <v>0</v>
      </c>
      <c r="AB3" s="21">
        <v>73</v>
      </c>
      <c r="AC3" s="25">
        <v>0</v>
      </c>
      <c r="AD3" s="21">
        <v>82</v>
      </c>
      <c r="AE3" s="25">
        <v>0</v>
      </c>
      <c r="AF3" s="21">
        <v>71</v>
      </c>
      <c r="AG3" s="25">
        <v>0</v>
      </c>
      <c r="AH3" s="21">
        <v>76</v>
      </c>
      <c r="AI3" s="25">
        <v>0</v>
      </c>
      <c r="AJ3" s="21">
        <v>125</v>
      </c>
      <c r="AK3" s="25">
        <v>0</v>
      </c>
      <c r="AL3" s="21"/>
      <c r="AM3" s="25"/>
      <c r="AN3" s="21"/>
      <c r="AO3" s="25"/>
      <c r="AP3" s="188">
        <f>AB3+AD3+AF3+AH3+AJ3+AL3+AN3</f>
        <v>427</v>
      </c>
      <c r="AQ3" s="15">
        <f>AC3+AE3+AG3+AI3+AK3+AM3+AO3</f>
        <v>0</v>
      </c>
      <c r="AR3" s="21">
        <v>68</v>
      </c>
      <c r="AS3" s="25">
        <v>0</v>
      </c>
      <c r="AT3" s="21">
        <v>76</v>
      </c>
      <c r="AU3" s="25">
        <v>0</v>
      </c>
      <c r="AV3" s="21">
        <v>78</v>
      </c>
      <c r="AW3" s="25">
        <v>0</v>
      </c>
      <c r="AX3" s="21">
        <v>80</v>
      </c>
      <c r="AY3" s="25">
        <v>0</v>
      </c>
      <c r="AZ3" s="21">
        <v>123</v>
      </c>
      <c r="BA3" s="25">
        <v>0</v>
      </c>
      <c r="BB3" s="21"/>
      <c r="BC3" s="25"/>
      <c r="BD3" s="21"/>
      <c r="BE3" s="25"/>
      <c r="BF3" s="177">
        <f>BD3+BB3+AZ3+AX3+AV3+AT3+AR3</f>
        <v>425</v>
      </c>
      <c r="BG3" s="15">
        <f>BE3+BC3+BA3+AY3+AW3+AU3+AS3</f>
        <v>0</v>
      </c>
      <c r="BH3" s="21">
        <v>68</v>
      </c>
      <c r="BI3" s="25">
        <v>0</v>
      </c>
      <c r="BJ3" s="21">
        <v>123</v>
      </c>
      <c r="BK3" s="25">
        <v>0</v>
      </c>
      <c r="BL3" s="21">
        <v>82</v>
      </c>
      <c r="BM3" s="25">
        <v>0</v>
      </c>
      <c r="BN3" s="21">
        <v>93</v>
      </c>
      <c r="BO3" s="25">
        <v>0</v>
      </c>
      <c r="BP3" s="21">
        <v>76</v>
      </c>
      <c r="BQ3" s="25">
        <v>0</v>
      </c>
      <c r="BR3" s="21"/>
      <c r="BS3" s="25"/>
      <c r="BT3" s="21"/>
      <c r="BU3" s="25"/>
      <c r="BV3" s="140">
        <f>BT3+BR3+BP3+BN3+BL3+BJ3+BH3</f>
        <v>442</v>
      </c>
      <c r="BW3" s="15">
        <f>BU3+BS3+BQ3+BO3+BM3+BK3+BI3</f>
        <v>0</v>
      </c>
      <c r="BX3" s="174">
        <v>0</v>
      </c>
      <c r="BY3" s="158">
        <v>0</v>
      </c>
      <c r="BZ3" s="191">
        <f>BX3</f>
        <v>0</v>
      </c>
      <c r="CA3" s="9">
        <f>BY3</f>
        <v>0</v>
      </c>
    </row>
    <row r="4" spans="1:82" s="73" customFormat="1">
      <c r="A4" s="156" t="s">
        <v>125</v>
      </c>
      <c r="B4" s="157" t="s">
        <v>6</v>
      </c>
      <c r="C4" s="105">
        <f t="shared" ref="C4:C15" si="2">BZ4+BV4+BF4+AP4+Z4+J4</f>
        <v>368</v>
      </c>
      <c r="D4" s="9">
        <f>BG4+BW4+CA4+AQ4+AA4</f>
        <v>0</v>
      </c>
      <c r="E4" s="66">
        <v>12</v>
      </c>
      <c r="F4" s="70">
        <f>C4/E4</f>
        <v>30.666666666666668</v>
      </c>
      <c r="G4" s="9">
        <f t="shared" si="0"/>
        <v>0</v>
      </c>
      <c r="H4" s="23"/>
      <c r="I4" s="25"/>
      <c r="J4" s="46">
        <f t="shared" si="1"/>
        <v>0</v>
      </c>
      <c r="K4" s="139">
        <f t="shared" si="1"/>
        <v>0</v>
      </c>
      <c r="L4" s="23">
        <v>32</v>
      </c>
      <c r="M4" s="25">
        <v>0</v>
      </c>
      <c r="N4" s="23"/>
      <c r="O4" s="25"/>
      <c r="P4" s="23"/>
      <c r="Q4" s="25"/>
      <c r="R4" s="23">
        <v>32</v>
      </c>
      <c r="S4" s="25">
        <v>0</v>
      </c>
      <c r="T4" s="23"/>
      <c r="U4" s="25"/>
      <c r="V4" s="23"/>
      <c r="W4" s="25"/>
      <c r="X4" s="23"/>
      <c r="Y4" s="25"/>
      <c r="Z4" s="200">
        <f>L4+N4+P4+R4+T4+V4+X4</f>
        <v>64</v>
      </c>
      <c r="AA4" s="10">
        <f t="shared" ref="AA4:AA15" si="3">M4+O4+Q4+S4+U4+W4+Y4</f>
        <v>0</v>
      </c>
      <c r="AB4" s="23"/>
      <c r="AC4" s="25"/>
      <c r="AD4" s="23">
        <v>32</v>
      </c>
      <c r="AE4" s="25">
        <v>0</v>
      </c>
      <c r="AF4" s="23"/>
      <c r="AG4" s="25"/>
      <c r="AH4" s="23">
        <v>32</v>
      </c>
      <c r="AI4" s="25">
        <v>0</v>
      </c>
      <c r="AJ4" s="23">
        <v>16</v>
      </c>
      <c r="AK4" s="25">
        <v>0</v>
      </c>
      <c r="AL4" s="23"/>
      <c r="AM4" s="25"/>
      <c r="AN4" s="23"/>
      <c r="AO4" s="25"/>
      <c r="AP4" s="189">
        <f>AB4+AD4+AF4+AH4+AJ4+AL4+AN4</f>
        <v>80</v>
      </c>
      <c r="AQ4" s="15">
        <f>AC4+AE4+AG4+AI4+AK4+AM4+AO4</f>
        <v>0</v>
      </c>
      <c r="AR4" s="23"/>
      <c r="AS4" s="25"/>
      <c r="AT4" s="23">
        <v>32</v>
      </c>
      <c r="AU4" s="25">
        <v>0</v>
      </c>
      <c r="AV4" s="23">
        <v>32</v>
      </c>
      <c r="AW4" s="25">
        <v>0</v>
      </c>
      <c r="AX4" s="23"/>
      <c r="AY4" s="25"/>
      <c r="AZ4" s="23"/>
      <c r="BA4" s="25"/>
      <c r="BB4" s="23"/>
      <c r="BC4" s="25"/>
      <c r="BD4" s="23"/>
      <c r="BE4" s="25"/>
      <c r="BF4" s="178">
        <f>BD4+BB4+AZ4+AX4+AV4+AT4+AR4</f>
        <v>64</v>
      </c>
      <c r="BG4" s="15">
        <f>BE4+BC4+BA4+AY4+AW4+AU4+AS4</f>
        <v>0</v>
      </c>
      <c r="BH4" s="23">
        <v>32</v>
      </c>
      <c r="BI4" s="25">
        <v>0</v>
      </c>
      <c r="BJ4" s="23">
        <v>32</v>
      </c>
      <c r="BK4" s="25">
        <v>0</v>
      </c>
      <c r="BL4" s="23">
        <v>32</v>
      </c>
      <c r="BM4" s="25">
        <v>0</v>
      </c>
      <c r="BN4" s="23">
        <v>32</v>
      </c>
      <c r="BO4" s="25">
        <v>0</v>
      </c>
      <c r="BP4" s="23">
        <v>32</v>
      </c>
      <c r="BQ4" s="25">
        <v>0</v>
      </c>
      <c r="BR4" s="23"/>
      <c r="BS4" s="25"/>
      <c r="BT4" s="23"/>
      <c r="BU4" s="25"/>
      <c r="BV4" s="142">
        <f t="shared" ref="BV4" si="4">BT4+BR4+BP4+BN4+BL4+BJ4+BH4</f>
        <v>160</v>
      </c>
      <c r="BW4" s="10">
        <f t="shared" ref="BW4" si="5">BU4+BS4+BQ4+BO4+BM4+BK4+BI4</f>
        <v>0</v>
      </c>
      <c r="BX4" s="174">
        <v>0</v>
      </c>
      <c r="BY4" s="158">
        <v>0</v>
      </c>
      <c r="BZ4" s="191">
        <f t="shared" ref="BZ4" si="6">BX4</f>
        <v>0</v>
      </c>
      <c r="CA4" s="9">
        <f t="shared" ref="CA4" si="7">BY4</f>
        <v>0</v>
      </c>
    </row>
    <row r="5" spans="1:82" s="87" customFormat="1">
      <c r="A5" s="78" t="s">
        <v>33</v>
      </c>
      <c r="B5" s="79" t="s">
        <v>124</v>
      </c>
      <c r="C5" s="105">
        <f t="shared" si="2"/>
        <v>240.39999999999998</v>
      </c>
      <c r="D5" s="9">
        <f t="shared" ref="D5:D15" si="8">BG5+BW5+CA5+AQ5+AA5</f>
        <v>0</v>
      </c>
      <c r="E5" s="66">
        <v>10</v>
      </c>
      <c r="F5" s="70">
        <f>C5/E5</f>
        <v>24.04</v>
      </c>
      <c r="G5" s="9">
        <v>0</v>
      </c>
      <c r="H5" s="35">
        <v>8</v>
      </c>
      <c r="I5" s="25">
        <v>0</v>
      </c>
      <c r="J5" s="46">
        <f t="shared" si="1"/>
        <v>8</v>
      </c>
      <c r="K5" s="139">
        <f t="shared" si="1"/>
        <v>0</v>
      </c>
      <c r="L5" s="35">
        <v>8</v>
      </c>
      <c r="M5" s="25">
        <v>0</v>
      </c>
      <c r="N5" s="35">
        <v>1</v>
      </c>
      <c r="O5" s="25">
        <v>0</v>
      </c>
      <c r="P5" s="35"/>
      <c r="Q5" s="82"/>
      <c r="R5" s="35">
        <v>47.7</v>
      </c>
      <c r="S5" s="25">
        <v>0</v>
      </c>
      <c r="T5" s="35"/>
      <c r="U5" s="82"/>
      <c r="V5" s="35"/>
      <c r="W5" s="82"/>
      <c r="X5" s="35"/>
      <c r="Y5" s="82"/>
      <c r="Z5" s="42">
        <f t="shared" ref="Z5:Z6" si="9">L5+N5+P5+R5+T5+V5+X5</f>
        <v>56.7</v>
      </c>
      <c r="AA5" s="10">
        <f t="shared" si="3"/>
        <v>0</v>
      </c>
      <c r="AB5" s="35">
        <v>8</v>
      </c>
      <c r="AC5" s="25">
        <v>0</v>
      </c>
      <c r="AD5" s="35">
        <v>20.2</v>
      </c>
      <c r="AE5" s="25">
        <v>0</v>
      </c>
      <c r="AF5" s="35"/>
      <c r="AG5" s="82"/>
      <c r="AH5" s="35">
        <v>61.7</v>
      </c>
      <c r="AI5" s="25">
        <v>0</v>
      </c>
      <c r="AJ5" s="35"/>
      <c r="AK5" s="82"/>
      <c r="AL5" s="35"/>
      <c r="AM5" s="82"/>
      <c r="AN5" s="35"/>
      <c r="AO5" s="82"/>
      <c r="AP5" s="50">
        <f t="shared" ref="AP5:AP15" si="10">AB5+AD5+AF5+AH5+AJ5+AL5+AN5</f>
        <v>89.9</v>
      </c>
      <c r="AQ5" s="10">
        <f t="shared" ref="AQ5:AQ15" si="11">AC5+AE5+AG5+AI5+AK5+AM5+AO5</f>
        <v>0</v>
      </c>
      <c r="AR5" s="35"/>
      <c r="AS5" s="82"/>
      <c r="AT5" s="35"/>
      <c r="AU5" s="82"/>
      <c r="AV5" s="35"/>
      <c r="AW5" s="82"/>
      <c r="AX5" s="35"/>
      <c r="AY5" s="82"/>
      <c r="AZ5" s="35"/>
      <c r="BA5" s="82"/>
      <c r="BB5" s="35"/>
      <c r="BC5" s="82"/>
      <c r="BD5" s="35"/>
      <c r="BE5" s="82"/>
      <c r="BF5" s="34">
        <f t="shared" ref="BF5:BF15" si="12">BD5+BB5+AZ5+AX5+AV5+AT5+AR5</f>
        <v>0</v>
      </c>
      <c r="BG5" s="10">
        <f t="shared" ref="BG5:BG15" si="13">BE5+BC5+BA5+AY5+AW5+AU5+AS5</f>
        <v>0</v>
      </c>
      <c r="BH5" s="35">
        <v>46.3</v>
      </c>
      <c r="BI5" s="25">
        <v>0</v>
      </c>
      <c r="BJ5" s="35"/>
      <c r="BK5" s="82"/>
      <c r="BL5" s="35">
        <v>2.9</v>
      </c>
      <c r="BM5" s="25">
        <v>0</v>
      </c>
      <c r="BN5" s="35">
        <v>36.6</v>
      </c>
      <c r="BO5" s="25">
        <v>0</v>
      </c>
      <c r="BP5" s="35"/>
      <c r="BQ5" s="82"/>
      <c r="BR5" s="35"/>
      <c r="BS5" s="82"/>
      <c r="BT5" s="35"/>
      <c r="BU5" s="82"/>
      <c r="BV5" s="141">
        <f t="shared" ref="BV5:BV16" si="14">BT5+BR5+BP5+BN5+BL5+BJ5+BH5</f>
        <v>85.8</v>
      </c>
      <c r="BW5" s="10">
        <f t="shared" ref="BW5:BW15" si="15">BU5+BS5+BQ5+BO5+BM5+BK5+BI5</f>
        <v>0</v>
      </c>
      <c r="BX5" s="174">
        <v>0</v>
      </c>
      <c r="BY5" s="158">
        <v>0</v>
      </c>
      <c r="BZ5" s="191">
        <f t="shared" ref="BZ5:BZ15" si="16">BX5</f>
        <v>0</v>
      </c>
      <c r="CA5" s="9">
        <f t="shared" ref="CA5:CA15" si="17">BY5</f>
        <v>0</v>
      </c>
    </row>
    <row r="6" spans="1:82" s="87" customFormat="1">
      <c r="A6" s="78" t="s">
        <v>10</v>
      </c>
      <c r="B6" s="79" t="s">
        <v>119</v>
      </c>
      <c r="C6" s="105">
        <f t="shared" si="2"/>
        <v>166.1</v>
      </c>
      <c r="D6" s="9">
        <f t="shared" si="8"/>
        <v>0</v>
      </c>
      <c r="E6" s="66">
        <v>21</v>
      </c>
      <c r="F6" s="81">
        <f t="shared" ref="F6:F15" si="18">C6/E6</f>
        <v>7.909523809523809</v>
      </c>
      <c r="G6" s="9">
        <f t="shared" si="0"/>
        <v>0</v>
      </c>
      <c r="H6" s="33">
        <v>7.5</v>
      </c>
      <c r="I6" s="25">
        <v>0</v>
      </c>
      <c r="J6" s="46">
        <f t="shared" ref="J6:J15" si="19">H6</f>
        <v>7.5</v>
      </c>
      <c r="K6" s="139">
        <f t="shared" ref="K6:K15" si="20">I6</f>
        <v>0</v>
      </c>
      <c r="L6" s="33">
        <v>7.5</v>
      </c>
      <c r="M6" s="25">
        <v>0</v>
      </c>
      <c r="N6" s="33">
        <v>14</v>
      </c>
      <c r="O6" s="25">
        <v>0</v>
      </c>
      <c r="P6" s="33">
        <v>10.5</v>
      </c>
      <c r="Q6" s="25">
        <v>0</v>
      </c>
      <c r="R6" s="33">
        <v>7.5</v>
      </c>
      <c r="S6" s="25">
        <v>0</v>
      </c>
      <c r="T6" s="33">
        <v>7.5</v>
      </c>
      <c r="U6" s="25">
        <v>0</v>
      </c>
      <c r="V6" s="33"/>
      <c r="W6" s="88"/>
      <c r="X6" s="33"/>
      <c r="Y6" s="88"/>
      <c r="Z6" s="42">
        <f t="shared" si="9"/>
        <v>47</v>
      </c>
      <c r="AA6" s="10">
        <f t="shared" si="3"/>
        <v>0</v>
      </c>
      <c r="AB6" s="33">
        <v>6.5</v>
      </c>
      <c r="AC6" s="25">
        <v>0</v>
      </c>
      <c r="AD6" s="33">
        <v>6.5</v>
      </c>
      <c r="AE6" s="25">
        <v>0</v>
      </c>
      <c r="AF6" s="33">
        <v>6.5</v>
      </c>
      <c r="AG6" s="25">
        <v>0</v>
      </c>
      <c r="AH6" s="33">
        <v>7.5</v>
      </c>
      <c r="AI6" s="25">
        <v>0</v>
      </c>
      <c r="AJ6" s="33">
        <v>7.5</v>
      </c>
      <c r="AK6" s="25">
        <v>0</v>
      </c>
      <c r="AL6" s="33"/>
      <c r="AM6" s="88"/>
      <c r="AN6" s="33"/>
      <c r="AO6" s="88"/>
      <c r="AP6" s="50">
        <f t="shared" si="10"/>
        <v>34.5</v>
      </c>
      <c r="AQ6" s="10">
        <f t="shared" si="11"/>
        <v>0</v>
      </c>
      <c r="AR6" s="33">
        <v>7.5</v>
      </c>
      <c r="AS6" s="139">
        <f t="shared" ref="AS6" si="21">AQ6</f>
        <v>0</v>
      </c>
      <c r="AT6" s="33">
        <v>7.5</v>
      </c>
      <c r="AU6" s="25">
        <v>0</v>
      </c>
      <c r="AV6" s="33">
        <v>11.5</v>
      </c>
      <c r="AW6" s="25">
        <v>0</v>
      </c>
      <c r="AX6" s="33">
        <v>9.5</v>
      </c>
      <c r="AY6" s="25">
        <v>0</v>
      </c>
      <c r="AZ6" s="33">
        <v>7.5</v>
      </c>
      <c r="BA6" s="26">
        <v>0</v>
      </c>
      <c r="BB6" s="33"/>
      <c r="BC6" s="88"/>
      <c r="BD6" s="33"/>
      <c r="BE6" s="88"/>
      <c r="BF6" s="34">
        <f t="shared" si="12"/>
        <v>43.5</v>
      </c>
      <c r="BG6" s="10">
        <f t="shared" si="13"/>
        <v>0</v>
      </c>
      <c r="BH6" s="33">
        <v>7.5</v>
      </c>
      <c r="BI6" s="25">
        <v>0</v>
      </c>
      <c r="BJ6" s="33">
        <v>6.5</v>
      </c>
      <c r="BK6" s="25">
        <v>0</v>
      </c>
      <c r="BL6" s="33">
        <v>6.5</v>
      </c>
      <c r="BM6" s="25">
        <v>0</v>
      </c>
      <c r="BN6" s="33">
        <v>6.5</v>
      </c>
      <c r="BO6" s="25">
        <v>0</v>
      </c>
      <c r="BP6" s="33">
        <v>6.6</v>
      </c>
      <c r="BQ6" s="25">
        <v>0</v>
      </c>
      <c r="BR6" s="33"/>
      <c r="BS6" s="88"/>
      <c r="BT6" s="33"/>
      <c r="BU6" s="88"/>
      <c r="BV6" s="141">
        <f t="shared" si="14"/>
        <v>33.6</v>
      </c>
      <c r="BW6" s="10">
        <f t="shared" si="15"/>
        <v>0</v>
      </c>
      <c r="BX6" s="174">
        <v>0</v>
      </c>
      <c r="BY6" s="158">
        <v>0</v>
      </c>
      <c r="BZ6" s="191">
        <f t="shared" si="16"/>
        <v>0</v>
      </c>
      <c r="CA6" s="9">
        <f t="shared" si="17"/>
        <v>0</v>
      </c>
    </row>
    <row r="7" spans="1:82" s="101" customFormat="1">
      <c r="A7" s="91" t="s">
        <v>21</v>
      </c>
      <c r="B7" s="92" t="s">
        <v>6</v>
      </c>
      <c r="C7" s="105">
        <f t="shared" si="2"/>
        <v>280.3</v>
      </c>
      <c r="D7" s="9">
        <f t="shared" si="8"/>
        <v>3252</v>
      </c>
      <c r="E7" s="66">
        <v>4</v>
      </c>
      <c r="F7" s="167">
        <f t="shared" si="18"/>
        <v>70.075000000000003</v>
      </c>
      <c r="G7" s="9">
        <f t="shared" si="0"/>
        <v>813</v>
      </c>
      <c r="H7" s="168"/>
      <c r="I7" s="94"/>
      <c r="J7" s="46">
        <f t="shared" si="19"/>
        <v>0</v>
      </c>
      <c r="K7" s="139">
        <f t="shared" si="20"/>
        <v>0</v>
      </c>
      <c r="L7" s="93"/>
      <c r="M7" s="94"/>
      <c r="N7" s="93"/>
      <c r="O7" s="94"/>
      <c r="P7" s="93"/>
      <c r="Q7" s="94"/>
      <c r="R7" s="93"/>
      <c r="S7" s="94"/>
      <c r="T7" s="93"/>
      <c r="U7" s="94"/>
      <c r="V7" s="93"/>
      <c r="W7" s="94"/>
      <c r="X7" s="93"/>
      <c r="Y7" s="94"/>
      <c r="Z7" s="194">
        <f>L7+N7+P7+R7+T7+V7</f>
        <v>0</v>
      </c>
      <c r="AA7" s="10">
        <f t="shared" si="3"/>
        <v>0</v>
      </c>
      <c r="AB7" s="93"/>
      <c r="AC7" s="94"/>
      <c r="AD7" s="93"/>
      <c r="AE7" s="94"/>
      <c r="AF7" s="93"/>
      <c r="AG7" s="94"/>
      <c r="AH7" s="168">
        <v>68.2</v>
      </c>
      <c r="AI7" s="190">
        <v>750</v>
      </c>
      <c r="AJ7" s="93"/>
      <c r="AK7" s="94"/>
      <c r="AL7" s="93"/>
      <c r="AM7" s="94"/>
      <c r="AN7" s="93"/>
      <c r="AO7" s="94"/>
      <c r="AP7" s="110">
        <f t="shared" si="10"/>
        <v>68.2</v>
      </c>
      <c r="AQ7" s="10">
        <f t="shared" si="11"/>
        <v>750</v>
      </c>
      <c r="AR7" s="93"/>
      <c r="AS7" s="94"/>
      <c r="AT7" s="93"/>
      <c r="AU7" s="94"/>
      <c r="AV7" s="93"/>
      <c r="AW7" s="94"/>
      <c r="AX7" s="93"/>
      <c r="AY7" s="94"/>
      <c r="AZ7" s="93"/>
      <c r="BA7" s="94"/>
      <c r="BB7" s="93"/>
      <c r="BC7" s="94"/>
      <c r="BD7" s="186">
        <v>115</v>
      </c>
      <c r="BE7" s="25">
        <v>1150</v>
      </c>
      <c r="BF7" s="34">
        <f t="shared" si="12"/>
        <v>115</v>
      </c>
      <c r="BG7" s="10">
        <f t="shared" si="13"/>
        <v>1150</v>
      </c>
      <c r="BH7" s="168"/>
      <c r="BI7" s="94"/>
      <c r="BJ7" s="168"/>
      <c r="BK7" s="94"/>
      <c r="BL7" s="168"/>
      <c r="BM7" s="94"/>
      <c r="BN7" s="168">
        <v>92.6</v>
      </c>
      <c r="BO7" s="25">
        <v>1352</v>
      </c>
      <c r="BP7" s="93"/>
      <c r="BQ7" s="94"/>
      <c r="BR7" s="93"/>
      <c r="BS7" s="94"/>
      <c r="BT7" s="93"/>
      <c r="BU7" s="94"/>
      <c r="BV7" s="141">
        <f t="shared" si="14"/>
        <v>92.6</v>
      </c>
      <c r="BW7" s="10">
        <f t="shared" si="15"/>
        <v>1352</v>
      </c>
      <c r="BX7" s="169">
        <v>4.5</v>
      </c>
      <c r="BY7" s="160">
        <v>0</v>
      </c>
      <c r="BZ7" s="170">
        <f t="shared" si="16"/>
        <v>4.5</v>
      </c>
      <c r="CA7" s="9">
        <f t="shared" si="17"/>
        <v>0</v>
      </c>
    </row>
    <row r="8" spans="1:82" s="73" customFormat="1">
      <c r="A8" s="74" t="s">
        <v>4</v>
      </c>
      <c r="B8" s="75" t="s">
        <v>26</v>
      </c>
      <c r="C8" s="105">
        <f t="shared" si="2"/>
        <v>73</v>
      </c>
      <c r="D8" s="9">
        <f t="shared" si="8"/>
        <v>442</v>
      </c>
      <c r="E8" s="66">
        <v>2</v>
      </c>
      <c r="F8" s="176">
        <f t="shared" si="18"/>
        <v>36.5</v>
      </c>
      <c r="G8" s="9">
        <v>0</v>
      </c>
      <c r="H8" s="23"/>
      <c r="I8" s="25"/>
      <c r="J8" s="46">
        <f t="shared" si="19"/>
        <v>0</v>
      </c>
      <c r="K8" s="139">
        <f t="shared" si="20"/>
        <v>0</v>
      </c>
      <c r="L8" s="23"/>
      <c r="M8" s="25"/>
      <c r="N8" s="23"/>
      <c r="O8" s="25"/>
      <c r="P8" s="23"/>
      <c r="Q8" s="25"/>
      <c r="R8" s="23"/>
      <c r="S8" s="25"/>
      <c r="T8" s="23"/>
      <c r="U8" s="25"/>
      <c r="V8" s="23"/>
      <c r="W8" s="25"/>
      <c r="X8" s="23"/>
      <c r="Y8" s="25"/>
      <c r="Z8" s="40">
        <f t="shared" ref="Z8:Z15" si="22">L8+N8+P8+R8+T8+V8+X8</f>
        <v>0</v>
      </c>
      <c r="AA8" s="10">
        <f t="shared" si="3"/>
        <v>0</v>
      </c>
      <c r="AB8" s="23"/>
      <c r="AC8" s="25"/>
      <c r="AD8" s="23"/>
      <c r="AE8" s="25"/>
      <c r="AF8" s="23"/>
      <c r="AG8" s="25"/>
      <c r="AH8" s="23"/>
      <c r="AI8" s="25"/>
      <c r="AJ8" s="23"/>
      <c r="AK8" s="25"/>
      <c r="AL8" s="23"/>
      <c r="AM8" s="25"/>
      <c r="AN8" s="23"/>
      <c r="AO8" s="25"/>
      <c r="AP8" s="49">
        <f t="shared" si="10"/>
        <v>0</v>
      </c>
      <c r="AQ8" s="10">
        <f t="shared" si="11"/>
        <v>0</v>
      </c>
      <c r="AR8" s="23"/>
      <c r="AS8" s="25"/>
      <c r="AT8" s="23"/>
      <c r="AU8" s="25"/>
      <c r="AV8" s="23"/>
      <c r="AW8" s="25"/>
      <c r="AX8" s="23"/>
      <c r="AY8" s="25"/>
      <c r="AZ8" s="23"/>
      <c r="BA8" s="25"/>
      <c r="BB8" s="23"/>
      <c r="BC8" s="25"/>
      <c r="BD8" s="23"/>
      <c r="BE8" s="25"/>
      <c r="BF8" s="20">
        <f t="shared" si="12"/>
        <v>0</v>
      </c>
      <c r="BG8" s="10">
        <f t="shared" si="13"/>
        <v>0</v>
      </c>
      <c r="BH8" s="23"/>
      <c r="BI8" s="25"/>
      <c r="BJ8" s="23"/>
      <c r="BK8" s="25"/>
      <c r="BL8" s="23"/>
      <c r="BM8" s="25"/>
      <c r="BN8" s="23">
        <v>37</v>
      </c>
      <c r="BO8" s="25">
        <v>222</v>
      </c>
      <c r="BP8" s="23">
        <v>36</v>
      </c>
      <c r="BQ8" s="25">
        <v>220</v>
      </c>
      <c r="BR8" s="23"/>
      <c r="BS8" s="25"/>
      <c r="BT8" s="23"/>
      <c r="BU8" s="25"/>
      <c r="BV8" s="142">
        <f t="shared" si="14"/>
        <v>73</v>
      </c>
      <c r="BW8" s="10">
        <f t="shared" si="15"/>
        <v>442</v>
      </c>
      <c r="BX8" s="174">
        <v>0</v>
      </c>
      <c r="BY8" s="158">
        <v>0</v>
      </c>
      <c r="BZ8" s="191">
        <f t="shared" si="16"/>
        <v>0</v>
      </c>
      <c r="CA8" s="9">
        <f t="shared" si="17"/>
        <v>0</v>
      </c>
    </row>
    <row r="9" spans="1:82" s="87" customFormat="1">
      <c r="A9" s="78" t="s">
        <v>3</v>
      </c>
      <c r="B9" s="79" t="s">
        <v>117</v>
      </c>
      <c r="C9" s="105">
        <f t="shared" si="2"/>
        <v>70</v>
      </c>
      <c r="D9" s="9">
        <f t="shared" si="8"/>
        <v>0</v>
      </c>
      <c r="E9" s="66">
        <v>3</v>
      </c>
      <c r="F9" s="167">
        <f t="shared" si="18"/>
        <v>23.333333333333332</v>
      </c>
      <c r="G9" s="9">
        <v>0</v>
      </c>
      <c r="H9" s="33"/>
      <c r="I9" s="88"/>
      <c r="J9" s="46">
        <f t="shared" si="19"/>
        <v>0</v>
      </c>
      <c r="K9" s="139">
        <f t="shared" si="20"/>
        <v>0</v>
      </c>
      <c r="L9" s="33"/>
      <c r="M9" s="88"/>
      <c r="N9" s="33"/>
      <c r="O9" s="88"/>
      <c r="P9" s="33"/>
      <c r="Q9" s="88"/>
      <c r="R9" s="33"/>
      <c r="S9" s="88"/>
      <c r="T9" s="33"/>
      <c r="U9" s="88"/>
      <c r="V9" s="33"/>
      <c r="W9" s="88"/>
      <c r="X9" s="33"/>
      <c r="Y9" s="88"/>
      <c r="Z9" s="42">
        <f t="shared" si="22"/>
        <v>0</v>
      </c>
      <c r="AA9" s="10">
        <f t="shared" si="3"/>
        <v>0</v>
      </c>
      <c r="AB9" s="33"/>
      <c r="AC9" s="88"/>
      <c r="AD9" s="33">
        <v>23</v>
      </c>
      <c r="AE9" s="88">
        <v>0</v>
      </c>
      <c r="AF9" s="33"/>
      <c r="AG9" s="88"/>
      <c r="AH9" s="33"/>
      <c r="AI9" s="88"/>
      <c r="AJ9" s="33"/>
      <c r="AK9" s="88"/>
      <c r="AL9" s="33"/>
      <c r="AM9" s="88"/>
      <c r="AN9" s="33"/>
      <c r="AO9" s="88"/>
      <c r="AP9" s="50">
        <f t="shared" si="10"/>
        <v>23</v>
      </c>
      <c r="AQ9" s="10">
        <f t="shared" si="11"/>
        <v>0</v>
      </c>
      <c r="AR9" s="33"/>
      <c r="AS9" s="88"/>
      <c r="AT9" s="33"/>
      <c r="AU9" s="88"/>
      <c r="AV9" s="33"/>
      <c r="AW9" s="88"/>
      <c r="AX9" s="33"/>
      <c r="AY9" s="88"/>
      <c r="AZ9" s="33"/>
      <c r="BA9" s="88"/>
      <c r="BB9" s="33"/>
      <c r="BC9" s="88"/>
      <c r="BD9" s="33"/>
      <c r="BE9" s="88"/>
      <c r="BF9" s="34">
        <f t="shared" si="12"/>
        <v>0</v>
      </c>
      <c r="BG9" s="10">
        <f t="shared" si="13"/>
        <v>0</v>
      </c>
      <c r="BH9" s="33"/>
      <c r="BI9" s="88"/>
      <c r="BJ9" s="33"/>
      <c r="BK9" s="88"/>
      <c r="BL9" s="33">
        <v>23.5</v>
      </c>
      <c r="BM9" s="25">
        <v>0</v>
      </c>
      <c r="BN9" s="33">
        <v>23.5</v>
      </c>
      <c r="BO9" s="25">
        <v>0</v>
      </c>
      <c r="BP9" s="33"/>
      <c r="BQ9" s="88"/>
      <c r="BR9" s="33"/>
      <c r="BS9" s="88"/>
      <c r="BT9" s="33"/>
      <c r="BU9" s="88"/>
      <c r="BV9" s="141">
        <f t="shared" si="14"/>
        <v>47</v>
      </c>
      <c r="BW9" s="10">
        <f t="shared" si="15"/>
        <v>0</v>
      </c>
      <c r="BX9" s="174">
        <v>0</v>
      </c>
      <c r="BY9" s="158">
        <v>0</v>
      </c>
      <c r="BZ9" s="191">
        <f t="shared" si="16"/>
        <v>0</v>
      </c>
      <c r="CA9" s="9">
        <f t="shared" si="17"/>
        <v>0</v>
      </c>
    </row>
    <row r="10" spans="1:82" s="73" customFormat="1">
      <c r="A10" s="74" t="s">
        <v>28</v>
      </c>
      <c r="B10" s="75" t="s">
        <v>6</v>
      </c>
      <c r="C10" s="105">
        <f t="shared" si="2"/>
        <v>162</v>
      </c>
      <c r="D10" s="9">
        <f t="shared" si="8"/>
        <v>1870</v>
      </c>
      <c r="E10" s="66">
        <v>10</v>
      </c>
      <c r="F10" s="70">
        <f t="shared" si="18"/>
        <v>16.2</v>
      </c>
      <c r="G10" s="9">
        <f t="shared" si="0"/>
        <v>187</v>
      </c>
      <c r="H10" s="22"/>
      <c r="I10" s="26"/>
      <c r="J10" s="46">
        <f t="shared" si="19"/>
        <v>0</v>
      </c>
      <c r="K10" s="139">
        <f t="shared" si="20"/>
        <v>0</v>
      </c>
      <c r="L10" s="22">
        <v>17</v>
      </c>
      <c r="M10" s="26">
        <v>220</v>
      </c>
      <c r="N10" s="22"/>
      <c r="O10" s="26"/>
      <c r="P10" s="22"/>
      <c r="Q10" s="26"/>
      <c r="R10" s="22"/>
      <c r="S10" s="26"/>
      <c r="T10" s="22"/>
      <c r="U10" s="26"/>
      <c r="V10" s="22"/>
      <c r="W10" s="26"/>
      <c r="X10" s="22"/>
      <c r="Y10" s="26"/>
      <c r="Z10" s="40">
        <f t="shared" si="22"/>
        <v>17</v>
      </c>
      <c r="AA10" s="10">
        <f t="shared" si="3"/>
        <v>220</v>
      </c>
      <c r="AB10" s="22">
        <v>23</v>
      </c>
      <c r="AC10" s="26">
        <v>230</v>
      </c>
      <c r="AD10" s="22">
        <v>18</v>
      </c>
      <c r="AE10" s="26">
        <v>190</v>
      </c>
      <c r="AF10" s="22">
        <v>11</v>
      </c>
      <c r="AG10" s="26">
        <v>90</v>
      </c>
      <c r="AH10" s="22">
        <v>17</v>
      </c>
      <c r="AI10" s="26">
        <v>220</v>
      </c>
      <c r="AJ10" s="22"/>
      <c r="AK10" s="26"/>
      <c r="AL10" s="22"/>
      <c r="AM10" s="26"/>
      <c r="AN10" s="22"/>
      <c r="AO10" s="26"/>
      <c r="AP10" s="49">
        <f t="shared" si="10"/>
        <v>69</v>
      </c>
      <c r="AQ10" s="10">
        <f t="shared" si="11"/>
        <v>730</v>
      </c>
      <c r="AR10" s="22"/>
      <c r="AS10" s="26"/>
      <c r="AT10" s="22"/>
      <c r="AU10" s="26"/>
      <c r="AV10" s="22"/>
      <c r="AW10" s="26"/>
      <c r="AX10" s="22">
        <v>12</v>
      </c>
      <c r="AY10" s="26">
        <v>190</v>
      </c>
      <c r="AZ10" s="22"/>
      <c r="BA10" s="26"/>
      <c r="BB10" s="22"/>
      <c r="BC10" s="26"/>
      <c r="BD10" s="22"/>
      <c r="BE10" s="26"/>
      <c r="BF10" s="20">
        <f t="shared" si="12"/>
        <v>12</v>
      </c>
      <c r="BG10" s="10">
        <f t="shared" si="13"/>
        <v>190</v>
      </c>
      <c r="BH10" s="22">
        <v>11</v>
      </c>
      <c r="BI10" s="26">
        <v>190</v>
      </c>
      <c r="BJ10" s="22">
        <v>20</v>
      </c>
      <c r="BK10" s="26">
        <v>170</v>
      </c>
      <c r="BL10" s="22">
        <v>13</v>
      </c>
      <c r="BM10" s="26">
        <v>200</v>
      </c>
      <c r="BN10" s="22">
        <v>20</v>
      </c>
      <c r="BO10" s="26">
        <v>170</v>
      </c>
      <c r="BP10" s="22"/>
      <c r="BQ10" s="26"/>
      <c r="BR10" s="22"/>
      <c r="BS10" s="26"/>
      <c r="BT10" s="22"/>
      <c r="BU10" s="26"/>
      <c r="BV10" s="142">
        <f t="shared" si="14"/>
        <v>64</v>
      </c>
      <c r="BW10" s="10">
        <f t="shared" si="15"/>
        <v>730</v>
      </c>
      <c r="BX10" s="174">
        <v>0</v>
      </c>
      <c r="BY10" s="158">
        <v>0</v>
      </c>
      <c r="BZ10" s="191">
        <f t="shared" si="16"/>
        <v>0</v>
      </c>
      <c r="CA10" s="9">
        <f t="shared" si="17"/>
        <v>0</v>
      </c>
    </row>
    <row r="11" spans="1:82" s="73" customFormat="1">
      <c r="A11" s="74" t="s">
        <v>118</v>
      </c>
      <c r="B11" s="75" t="s">
        <v>6</v>
      </c>
      <c r="C11" s="105">
        <f t="shared" si="2"/>
        <v>501</v>
      </c>
      <c r="D11" s="9">
        <f t="shared" si="8"/>
        <v>0</v>
      </c>
      <c r="E11" s="66">
        <v>20</v>
      </c>
      <c r="F11" s="70">
        <f t="shared" si="18"/>
        <v>25.05</v>
      </c>
      <c r="G11" s="9">
        <v>0</v>
      </c>
      <c r="H11" s="22">
        <v>24</v>
      </c>
      <c r="I11" s="26">
        <v>0</v>
      </c>
      <c r="J11" s="46">
        <f t="shared" si="19"/>
        <v>24</v>
      </c>
      <c r="K11" s="139">
        <f t="shared" si="20"/>
        <v>0</v>
      </c>
      <c r="L11" s="22">
        <v>24</v>
      </c>
      <c r="M11" s="26">
        <v>0</v>
      </c>
      <c r="N11" s="22">
        <v>24</v>
      </c>
      <c r="O11" s="26">
        <v>0</v>
      </c>
      <c r="P11" s="22">
        <v>37</v>
      </c>
      <c r="Q11" s="26">
        <v>0</v>
      </c>
      <c r="R11" s="22">
        <v>17</v>
      </c>
      <c r="S11" s="26">
        <v>0</v>
      </c>
      <c r="T11" s="22"/>
      <c r="U11" s="26"/>
      <c r="V11" s="22"/>
      <c r="W11" s="26"/>
      <c r="X11" s="22"/>
      <c r="Y11" s="26"/>
      <c r="Z11" s="40">
        <f t="shared" si="22"/>
        <v>102</v>
      </c>
      <c r="AA11" s="10">
        <f t="shared" si="3"/>
        <v>0</v>
      </c>
      <c r="AB11" s="22">
        <v>26</v>
      </c>
      <c r="AC11" s="26">
        <v>0</v>
      </c>
      <c r="AD11" s="22">
        <v>24</v>
      </c>
      <c r="AE11" s="26">
        <v>0</v>
      </c>
      <c r="AF11" s="22">
        <v>26</v>
      </c>
      <c r="AG11" s="26">
        <v>0</v>
      </c>
      <c r="AH11" s="22">
        <v>24</v>
      </c>
      <c r="AI11" s="26">
        <v>0</v>
      </c>
      <c r="AJ11" s="22">
        <v>24</v>
      </c>
      <c r="AK11" s="26">
        <v>0</v>
      </c>
      <c r="AL11" s="22"/>
      <c r="AM11" s="26"/>
      <c r="AN11" s="22"/>
      <c r="AO11" s="26"/>
      <c r="AP11" s="49">
        <f t="shared" si="10"/>
        <v>124</v>
      </c>
      <c r="AQ11" s="10">
        <f t="shared" si="11"/>
        <v>0</v>
      </c>
      <c r="AR11" s="22">
        <v>24</v>
      </c>
      <c r="AS11" s="26">
        <v>0</v>
      </c>
      <c r="AT11" s="22">
        <v>24</v>
      </c>
      <c r="AU11" s="26">
        <v>0</v>
      </c>
      <c r="AV11" s="22">
        <v>27</v>
      </c>
      <c r="AW11" s="26">
        <v>0</v>
      </c>
      <c r="AX11" s="22">
        <v>24</v>
      </c>
      <c r="AY11" s="26">
        <v>0</v>
      </c>
      <c r="AZ11" s="22">
        <v>27</v>
      </c>
      <c r="BA11" s="26">
        <v>0</v>
      </c>
      <c r="BB11" s="22"/>
      <c r="BC11" s="26"/>
      <c r="BD11" s="22"/>
      <c r="BE11" s="26"/>
      <c r="BF11" s="20">
        <f t="shared" si="12"/>
        <v>126</v>
      </c>
      <c r="BG11" s="10">
        <f t="shared" si="13"/>
        <v>0</v>
      </c>
      <c r="BH11" s="22">
        <v>24</v>
      </c>
      <c r="BI11" s="26">
        <v>0</v>
      </c>
      <c r="BJ11" s="22">
        <v>24</v>
      </c>
      <c r="BK11" s="26">
        <v>0</v>
      </c>
      <c r="BL11" s="22">
        <v>25</v>
      </c>
      <c r="BM11" s="26">
        <v>0</v>
      </c>
      <c r="BN11" s="22">
        <v>26</v>
      </c>
      <c r="BO11" s="26">
        <v>0</v>
      </c>
      <c r="BP11" s="22">
        <v>26</v>
      </c>
      <c r="BQ11" s="26">
        <v>0</v>
      </c>
      <c r="BR11" s="22"/>
      <c r="BS11" s="26"/>
      <c r="BT11" s="22"/>
      <c r="BU11" s="26"/>
      <c r="BV11" s="141">
        <f t="shared" ref="BV11:BV12" si="23">BT11+BR11+BP11+BN11+BL11+BJ11+BH11</f>
        <v>125</v>
      </c>
      <c r="BW11" s="10">
        <f t="shared" ref="BW11:BW12" si="24">BU11+BS11+BQ11+BO11+BM11+BK11+BI11</f>
        <v>0</v>
      </c>
      <c r="BX11" s="174">
        <v>0</v>
      </c>
      <c r="BY11" s="158">
        <v>0</v>
      </c>
      <c r="BZ11" s="191">
        <f t="shared" si="16"/>
        <v>0</v>
      </c>
      <c r="CA11" s="9">
        <f t="shared" si="17"/>
        <v>0</v>
      </c>
    </row>
    <row r="12" spans="1:82" s="73" customFormat="1">
      <c r="A12" s="74" t="s">
        <v>127</v>
      </c>
      <c r="B12" s="75" t="s">
        <v>6</v>
      </c>
      <c r="C12" s="105">
        <f t="shared" si="2"/>
        <v>163</v>
      </c>
      <c r="D12" s="9">
        <f t="shared" si="8"/>
        <v>0</v>
      </c>
      <c r="E12" s="66">
        <v>9</v>
      </c>
      <c r="F12" s="70">
        <f t="shared" si="18"/>
        <v>18.111111111111111</v>
      </c>
      <c r="G12" s="9">
        <f t="shared" si="0"/>
        <v>0</v>
      </c>
      <c r="H12" s="22"/>
      <c r="I12" s="26"/>
      <c r="J12" s="46">
        <f t="shared" si="19"/>
        <v>0</v>
      </c>
      <c r="K12" s="139">
        <f t="shared" si="20"/>
        <v>0</v>
      </c>
      <c r="L12" s="22"/>
      <c r="M12" s="26"/>
      <c r="N12" s="22"/>
      <c r="O12" s="26"/>
      <c r="P12" s="22"/>
      <c r="Q12" s="26"/>
      <c r="R12" s="22">
        <v>18</v>
      </c>
      <c r="S12" s="26">
        <v>0</v>
      </c>
      <c r="T12" s="22">
        <v>18</v>
      </c>
      <c r="U12" s="26">
        <v>0</v>
      </c>
      <c r="V12" s="22"/>
      <c r="W12" s="26"/>
      <c r="X12" s="22"/>
      <c r="Y12" s="26"/>
      <c r="Z12" s="40">
        <f t="shared" si="22"/>
        <v>36</v>
      </c>
      <c r="AA12" s="10">
        <f t="shared" si="3"/>
        <v>0</v>
      </c>
      <c r="AB12" s="22"/>
      <c r="AC12" s="26"/>
      <c r="AD12" s="22"/>
      <c r="AE12" s="26"/>
      <c r="AF12" s="22"/>
      <c r="AG12" s="26"/>
      <c r="AH12" s="22"/>
      <c r="AI12" s="26"/>
      <c r="AJ12" s="22"/>
      <c r="AK12" s="26"/>
      <c r="AL12" s="22"/>
      <c r="AM12" s="26"/>
      <c r="AN12" s="22"/>
      <c r="AO12" s="26"/>
      <c r="AP12" s="49">
        <f t="shared" si="10"/>
        <v>0</v>
      </c>
      <c r="AQ12" s="10">
        <f t="shared" si="11"/>
        <v>0</v>
      </c>
      <c r="AR12" s="22"/>
      <c r="AS12" s="26"/>
      <c r="AT12" s="22">
        <v>18</v>
      </c>
      <c r="AU12" s="26">
        <v>0</v>
      </c>
      <c r="AV12" s="22"/>
      <c r="AW12" s="26"/>
      <c r="AX12" s="22">
        <v>18</v>
      </c>
      <c r="AY12" s="26">
        <v>0</v>
      </c>
      <c r="AZ12" s="22"/>
      <c r="BA12" s="26"/>
      <c r="BB12" s="22"/>
      <c r="BC12" s="26"/>
      <c r="BD12" s="22"/>
      <c r="BE12" s="26"/>
      <c r="BF12" s="20">
        <f t="shared" si="12"/>
        <v>36</v>
      </c>
      <c r="BG12" s="10">
        <f t="shared" si="13"/>
        <v>0</v>
      </c>
      <c r="BH12" s="22">
        <v>19</v>
      </c>
      <c r="BI12" s="26">
        <v>0</v>
      </c>
      <c r="BJ12" s="22">
        <v>18</v>
      </c>
      <c r="BK12" s="26">
        <v>0</v>
      </c>
      <c r="BL12" s="22">
        <v>18</v>
      </c>
      <c r="BM12" s="26">
        <v>0</v>
      </c>
      <c r="BN12" s="22">
        <v>18</v>
      </c>
      <c r="BO12" s="26">
        <v>0</v>
      </c>
      <c r="BP12" s="22">
        <v>18</v>
      </c>
      <c r="BQ12" s="26">
        <v>0</v>
      </c>
      <c r="BR12" s="22"/>
      <c r="BS12" s="26"/>
      <c r="BT12" s="22"/>
      <c r="BU12" s="26"/>
      <c r="BV12" s="142">
        <f t="shared" si="23"/>
        <v>91</v>
      </c>
      <c r="BW12" s="10">
        <f t="shared" si="24"/>
        <v>0</v>
      </c>
      <c r="BX12" s="174">
        <v>0</v>
      </c>
      <c r="BY12" s="158">
        <v>0</v>
      </c>
      <c r="BZ12" s="191">
        <f t="shared" si="16"/>
        <v>0</v>
      </c>
      <c r="CA12" s="9">
        <f t="shared" si="17"/>
        <v>0</v>
      </c>
    </row>
    <row r="13" spans="1:82" s="124" customFormat="1">
      <c r="A13" s="115" t="s">
        <v>27</v>
      </c>
      <c r="B13" s="75" t="s">
        <v>6</v>
      </c>
      <c r="C13" s="105">
        <f t="shared" si="2"/>
        <v>380.01000000000005</v>
      </c>
      <c r="D13" s="9">
        <f t="shared" si="8"/>
        <v>0</v>
      </c>
      <c r="E13" s="66">
        <v>7</v>
      </c>
      <c r="F13" s="118">
        <f t="shared" si="18"/>
        <v>54.287142857142861</v>
      </c>
      <c r="G13" s="9">
        <v>0</v>
      </c>
      <c r="H13" s="38"/>
      <c r="I13" s="119"/>
      <c r="J13" s="46">
        <f t="shared" si="19"/>
        <v>0</v>
      </c>
      <c r="K13" s="139">
        <f t="shared" si="20"/>
        <v>0</v>
      </c>
      <c r="L13" s="38"/>
      <c r="M13" s="119"/>
      <c r="N13" s="38"/>
      <c r="O13" s="119"/>
      <c r="P13" s="38"/>
      <c r="Q13" s="119"/>
      <c r="R13" s="38"/>
      <c r="S13" s="119"/>
      <c r="T13" s="38"/>
      <c r="U13" s="119"/>
      <c r="V13" s="38"/>
      <c r="W13" s="119"/>
      <c r="X13" s="38"/>
      <c r="Y13" s="119"/>
      <c r="Z13" s="43">
        <f t="shared" si="22"/>
        <v>0</v>
      </c>
      <c r="AA13" s="10">
        <f t="shared" si="3"/>
        <v>0</v>
      </c>
      <c r="AB13" s="38"/>
      <c r="AC13" s="119"/>
      <c r="AD13" s="38">
        <v>34.799999999999997</v>
      </c>
      <c r="AE13" s="26">
        <v>0</v>
      </c>
      <c r="AF13" s="38"/>
      <c r="AG13" s="119"/>
      <c r="AH13" s="38">
        <v>31</v>
      </c>
      <c r="AI13" s="119"/>
      <c r="AJ13" s="38"/>
      <c r="AK13" s="119"/>
      <c r="AL13" s="38"/>
      <c r="AM13" s="119"/>
      <c r="AN13" s="38"/>
      <c r="AO13" s="119"/>
      <c r="AP13" s="51">
        <f t="shared" si="10"/>
        <v>65.8</v>
      </c>
      <c r="AQ13" s="10">
        <f t="shared" si="11"/>
        <v>0</v>
      </c>
      <c r="AR13" s="38">
        <v>37.81</v>
      </c>
      <c r="AS13" s="26">
        <v>0</v>
      </c>
      <c r="AT13" s="35">
        <v>54.7</v>
      </c>
      <c r="AU13" s="26">
        <v>0</v>
      </c>
      <c r="AV13" s="38"/>
      <c r="AW13" s="119"/>
      <c r="AX13" s="38"/>
      <c r="AY13" s="119"/>
      <c r="AZ13" s="35">
        <v>110.4</v>
      </c>
      <c r="BA13" s="26">
        <v>0</v>
      </c>
      <c r="BB13" s="38"/>
      <c r="BC13" s="119"/>
      <c r="BD13" s="38"/>
      <c r="BE13" s="119"/>
      <c r="BF13" s="31">
        <f t="shared" si="12"/>
        <v>202.91000000000003</v>
      </c>
      <c r="BG13" s="10">
        <f t="shared" si="13"/>
        <v>0</v>
      </c>
      <c r="BH13" s="38"/>
      <c r="BI13" s="119"/>
      <c r="BJ13" s="38"/>
      <c r="BK13" s="119"/>
      <c r="BL13" s="38">
        <v>53.14</v>
      </c>
      <c r="BM13" s="26">
        <v>0</v>
      </c>
      <c r="BN13" s="38">
        <v>58.16</v>
      </c>
      <c r="BO13" s="26">
        <v>0</v>
      </c>
      <c r="BP13" s="38"/>
      <c r="BQ13" s="26"/>
      <c r="BR13" s="38"/>
      <c r="BS13" s="119"/>
      <c r="BT13" s="38"/>
      <c r="BU13" s="119"/>
      <c r="BV13" s="143">
        <f t="shared" si="14"/>
        <v>111.3</v>
      </c>
      <c r="BW13" s="10">
        <f t="shared" si="15"/>
        <v>0</v>
      </c>
      <c r="BX13" s="174">
        <v>0</v>
      </c>
      <c r="BY13" s="158">
        <v>0</v>
      </c>
      <c r="BZ13" s="191">
        <f t="shared" si="16"/>
        <v>0</v>
      </c>
      <c r="CA13" s="9">
        <f t="shared" si="17"/>
        <v>0</v>
      </c>
    </row>
    <row r="14" spans="1:82" s="124" customFormat="1">
      <c r="A14" s="115" t="s">
        <v>2</v>
      </c>
      <c r="B14" s="116" t="s">
        <v>26</v>
      </c>
      <c r="C14" s="105">
        <f t="shared" si="2"/>
        <v>77.424999999999997</v>
      </c>
      <c r="D14" s="9">
        <f t="shared" si="8"/>
        <v>0</v>
      </c>
      <c r="E14" s="66">
        <v>6</v>
      </c>
      <c r="F14" s="106">
        <f t="shared" si="18"/>
        <v>12.904166666666667</v>
      </c>
      <c r="G14" s="9">
        <f t="shared" si="0"/>
        <v>0</v>
      </c>
      <c r="H14" s="28"/>
      <c r="I14" s="119"/>
      <c r="J14" s="46">
        <f t="shared" si="19"/>
        <v>0</v>
      </c>
      <c r="K14" s="139">
        <f t="shared" si="20"/>
        <v>0</v>
      </c>
      <c r="L14" s="28">
        <v>20.620999999999999</v>
      </c>
      <c r="M14" s="119"/>
      <c r="N14" s="38"/>
      <c r="O14" s="119"/>
      <c r="P14" s="38"/>
      <c r="Q14" s="119"/>
      <c r="R14" s="38"/>
      <c r="S14" s="119"/>
      <c r="T14" s="38"/>
      <c r="U14" s="119"/>
      <c r="V14" s="38"/>
      <c r="W14" s="119"/>
      <c r="X14" s="38"/>
      <c r="Y14" s="119"/>
      <c r="Z14" s="43">
        <f t="shared" si="22"/>
        <v>20.620999999999999</v>
      </c>
      <c r="AA14" s="10">
        <f t="shared" si="3"/>
        <v>0</v>
      </c>
      <c r="AB14" s="38"/>
      <c r="AC14" s="119"/>
      <c r="AD14" s="38"/>
      <c r="AE14" s="119"/>
      <c r="AF14" s="38"/>
      <c r="AG14" s="119"/>
      <c r="AH14" s="38"/>
      <c r="AI14" s="119"/>
      <c r="AJ14" s="38"/>
      <c r="AK14" s="119"/>
      <c r="AL14" s="38"/>
      <c r="AM14" s="119"/>
      <c r="AN14" s="38"/>
      <c r="AO14" s="119"/>
      <c r="AP14" s="51">
        <f t="shared" si="10"/>
        <v>0</v>
      </c>
      <c r="AQ14" s="10">
        <f t="shared" si="11"/>
        <v>0</v>
      </c>
      <c r="AR14" s="38"/>
      <c r="AS14" s="119"/>
      <c r="AT14" s="28">
        <v>9.4179999999999993</v>
      </c>
      <c r="AU14" s="26">
        <v>0</v>
      </c>
      <c r="AV14" s="28">
        <v>9.6359999999999992</v>
      </c>
      <c r="AW14" s="26">
        <v>0</v>
      </c>
      <c r="AX14" s="38"/>
      <c r="AY14" s="119"/>
      <c r="AZ14" s="38"/>
      <c r="BA14" s="119"/>
      <c r="BB14" s="38"/>
      <c r="BC14" s="119"/>
      <c r="BD14" s="38"/>
      <c r="BE14" s="119"/>
      <c r="BF14" s="31">
        <f t="shared" si="12"/>
        <v>19.053999999999998</v>
      </c>
      <c r="BG14" s="10">
        <f t="shared" si="13"/>
        <v>0</v>
      </c>
      <c r="BH14" s="28">
        <v>18.800999999999998</v>
      </c>
      <c r="BI14" s="25">
        <v>0</v>
      </c>
      <c r="BJ14" s="28"/>
      <c r="BK14" s="119"/>
      <c r="BL14" s="28"/>
      <c r="BM14" s="119"/>
      <c r="BN14" s="28">
        <v>9.4870000000000001</v>
      </c>
      <c r="BO14" s="26">
        <v>0</v>
      </c>
      <c r="BP14" s="28">
        <v>9.4619999999999997</v>
      </c>
      <c r="BQ14" s="26">
        <v>0</v>
      </c>
      <c r="BR14" s="28"/>
      <c r="BS14" s="119"/>
      <c r="BT14" s="28"/>
      <c r="BU14" s="119"/>
      <c r="BV14" s="155">
        <f t="shared" si="14"/>
        <v>37.75</v>
      </c>
      <c r="BW14" s="10">
        <f t="shared" si="15"/>
        <v>0</v>
      </c>
      <c r="BX14" s="174">
        <v>0</v>
      </c>
      <c r="BY14" s="158">
        <v>0</v>
      </c>
      <c r="BZ14" s="191">
        <f t="shared" si="16"/>
        <v>0</v>
      </c>
      <c r="CA14" s="9">
        <f t="shared" si="17"/>
        <v>0</v>
      </c>
    </row>
    <row r="15" spans="1:82" s="73" customFormat="1" ht="15.75" thickBot="1">
      <c r="A15" s="74" t="s">
        <v>44</v>
      </c>
      <c r="B15" s="75" t="s">
        <v>6</v>
      </c>
      <c r="C15" s="105">
        <f t="shared" si="2"/>
        <v>357</v>
      </c>
      <c r="D15" s="9">
        <f t="shared" si="8"/>
        <v>0</v>
      </c>
      <c r="E15" s="66">
        <v>12</v>
      </c>
      <c r="F15" s="70">
        <f t="shared" si="18"/>
        <v>29.75</v>
      </c>
      <c r="G15" s="9">
        <f t="shared" si="0"/>
        <v>0</v>
      </c>
      <c r="H15" s="23">
        <v>29</v>
      </c>
      <c r="I15" s="25">
        <v>0</v>
      </c>
      <c r="J15" s="46">
        <f t="shared" si="19"/>
        <v>29</v>
      </c>
      <c r="K15" s="139">
        <f t="shared" si="20"/>
        <v>0</v>
      </c>
      <c r="L15" s="23">
        <v>29</v>
      </c>
      <c r="M15" s="25">
        <v>0</v>
      </c>
      <c r="N15" s="23">
        <v>29</v>
      </c>
      <c r="O15" s="25">
        <v>0</v>
      </c>
      <c r="P15" s="23"/>
      <c r="Q15" s="25"/>
      <c r="R15" s="23"/>
      <c r="S15" s="25"/>
      <c r="T15" s="23"/>
      <c r="U15" s="25"/>
      <c r="V15" s="23"/>
      <c r="W15" s="25"/>
      <c r="X15" s="23"/>
      <c r="Y15" s="25"/>
      <c r="Z15" s="40">
        <f t="shared" si="22"/>
        <v>58</v>
      </c>
      <c r="AA15" s="10">
        <f t="shared" si="3"/>
        <v>0</v>
      </c>
      <c r="AB15" s="23"/>
      <c r="AC15" s="25"/>
      <c r="AD15" s="23"/>
      <c r="AE15" s="25"/>
      <c r="AF15" s="23">
        <v>29</v>
      </c>
      <c r="AG15" s="25">
        <v>0</v>
      </c>
      <c r="AH15" s="23">
        <v>29</v>
      </c>
      <c r="AI15" s="25">
        <v>0</v>
      </c>
      <c r="AJ15" s="23"/>
      <c r="AK15" s="25"/>
      <c r="AL15" s="23"/>
      <c r="AM15" s="25"/>
      <c r="AN15" s="23"/>
      <c r="AO15" s="25"/>
      <c r="AP15" s="49">
        <f t="shared" si="10"/>
        <v>58</v>
      </c>
      <c r="AQ15" s="10">
        <f t="shared" si="11"/>
        <v>0</v>
      </c>
      <c r="AR15" s="23"/>
      <c r="AS15" s="25"/>
      <c r="AT15" s="23">
        <v>29</v>
      </c>
      <c r="AU15" s="25">
        <v>0</v>
      </c>
      <c r="AV15" s="23">
        <v>29</v>
      </c>
      <c r="AW15" s="26">
        <v>0</v>
      </c>
      <c r="AX15" s="23">
        <v>29</v>
      </c>
      <c r="AY15" s="26">
        <v>0</v>
      </c>
      <c r="AZ15" s="23"/>
      <c r="BA15" s="25"/>
      <c r="BB15" s="23"/>
      <c r="BC15" s="25"/>
      <c r="BD15" s="23"/>
      <c r="BE15" s="25"/>
      <c r="BF15" s="20">
        <f t="shared" si="12"/>
        <v>87</v>
      </c>
      <c r="BG15" s="10">
        <f t="shared" si="13"/>
        <v>0</v>
      </c>
      <c r="BH15" s="23">
        <v>29</v>
      </c>
      <c r="BI15" s="25">
        <v>0</v>
      </c>
      <c r="BJ15" s="23">
        <v>32</v>
      </c>
      <c r="BK15" s="25">
        <v>0</v>
      </c>
      <c r="BL15" s="23">
        <v>32</v>
      </c>
      <c r="BM15" s="25">
        <v>0</v>
      </c>
      <c r="BN15" s="23">
        <v>32</v>
      </c>
      <c r="BO15" s="25">
        <v>0</v>
      </c>
      <c r="BP15" s="23"/>
      <c r="BQ15" s="25"/>
      <c r="BR15" s="23"/>
      <c r="BS15" s="25"/>
      <c r="BT15" s="23"/>
      <c r="BU15" s="25"/>
      <c r="BV15" s="179">
        <f t="shared" si="14"/>
        <v>125</v>
      </c>
      <c r="BW15" s="10">
        <f t="shared" si="15"/>
        <v>0</v>
      </c>
      <c r="BX15" s="174">
        <v>0</v>
      </c>
      <c r="BY15" s="158">
        <v>0</v>
      </c>
      <c r="BZ15" s="191">
        <f t="shared" si="16"/>
        <v>0</v>
      </c>
      <c r="CA15" s="9">
        <f t="shared" si="17"/>
        <v>0</v>
      </c>
    </row>
    <row r="16" spans="1:82" ht="15.75" thickBot="1">
      <c r="A16" s="215" t="s">
        <v>14</v>
      </c>
      <c r="B16" s="216"/>
      <c r="C16" s="171">
        <f>SUM(C3:C15)</f>
        <v>4359.2350000000006</v>
      </c>
      <c r="D16" s="11">
        <f>SUM(D3:D15)</f>
        <v>5564</v>
      </c>
      <c r="E16" s="129">
        <f>SUM(E3:E15)</f>
        <v>134</v>
      </c>
      <c r="F16" s="175">
        <f>C16/E16</f>
        <v>32.531604477611943</v>
      </c>
      <c r="G16" s="11">
        <f>D16/E16</f>
        <v>41.522388059701491</v>
      </c>
      <c r="H16" s="29">
        <f t="shared" ref="H16:V16" si="25">SUM(H3:H15)</f>
        <v>154.5</v>
      </c>
      <c r="I16" s="16">
        <f t="shared" si="25"/>
        <v>0</v>
      </c>
      <c r="J16" s="47">
        <f t="shared" si="25"/>
        <v>154.5</v>
      </c>
      <c r="K16" s="16">
        <f t="shared" si="25"/>
        <v>0</v>
      </c>
      <c r="L16" s="29">
        <f t="shared" si="25"/>
        <v>208.12100000000001</v>
      </c>
      <c r="M16" s="16">
        <f t="shared" si="25"/>
        <v>220</v>
      </c>
      <c r="N16" s="29">
        <f t="shared" si="25"/>
        <v>139</v>
      </c>
      <c r="O16" s="16">
        <f t="shared" si="25"/>
        <v>0</v>
      </c>
      <c r="P16" s="29">
        <f t="shared" si="25"/>
        <v>47.5</v>
      </c>
      <c r="Q16" s="16">
        <f t="shared" si="25"/>
        <v>0</v>
      </c>
      <c r="R16" s="29">
        <f t="shared" si="25"/>
        <v>122.2</v>
      </c>
      <c r="S16" s="16">
        <f t="shared" si="25"/>
        <v>0</v>
      </c>
      <c r="T16" s="29">
        <f t="shared" si="25"/>
        <v>25.5</v>
      </c>
      <c r="U16" s="16">
        <f t="shared" si="25"/>
        <v>0</v>
      </c>
      <c r="V16" s="29">
        <f t="shared" si="25"/>
        <v>0</v>
      </c>
      <c r="W16" s="16">
        <v>0</v>
      </c>
      <c r="X16" s="29">
        <f>SUM(X3:X15)</f>
        <v>0</v>
      </c>
      <c r="Y16" s="16">
        <v>0</v>
      </c>
      <c r="Z16" s="41">
        <f>SUM(Z3:Z15)</f>
        <v>542.32099999999991</v>
      </c>
      <c r="AA16" s="16">
        <f>SUM(AA3:AA15)</f>
        <v>220</v>
      </c>
      <c r="AB16" s="29">
        <f>SUM(AB3:AB15)</f>
        <v>136.5</v>
      </c>
      <c r="AC16" s="16">
        <f>SUM(AC3:AC15)</f>
        <v>230</v>
      </c>
      <c r="AD16" s="29">
        <f>SUM(AD3:AD15)</f>
        <v>240.5</v>
      </c>
      <c r="AE16" s="16">
        <v>0</v>
      </c>
      <c r="AF16" s="29">
        <f t="shared" ref="AF16:AL16" si="26">SUM(AF3:AF15)</f>
        <v>143.5</v>
      </c>
      <c r="AG16" s="16">
        <f t="shared" si="26"/>
        <v>90</v>
      </c>
      <c r="AH16" s="29">
        <f t="shared" si="26"/>
        <v>346.4</v>
      </c>
      <c r="AI16" s="16">
        <f t="shared" si="26"/>
        <v>970</v>
      </c>
      <c r="AJ16" s="29">
        <f t="shared" si="26"/>
        <v>172.5</v>
      </c>
      <c r="AK16" s="16">
        <f t="shared" si="26"/>
        <v>0</v>
      </c>
      <c r="AL16" s="29">
        <f t="shared" si="26"/>
        <v>0</v>
      </c>
      <c r="AM16" s="16">
        <v>0</v>
      </c>
      <c r="AN16" s="29">
        <f>SUM(AN3:AN15)</f>
        <v>0</v>
      </c>
      <c r="AO16" s="16">
        <v>0</v>
      </c>
      <c r="AP16" s="52">
        <f>SUM(AP3:AP15)</f>
        <v>1039.4000000000001</v>
      </c>
      <c r="AQ16" s="16">
        <f>SUM(AQ3:AQ15)</f>
        <v>1480</v>
      </c>
      <c r="AR16" s="29">
        <f>SUM(AR3:AR15)</f>
        <v>137.31</v>
      </c>
      <c r="AS16" s="16">
        <v>0</v>
      </c>
      <c r="AT16" s="29">
        <f>SUM(AT3:AT15)</f>
        <v>250.61799999999999</v>
      </c>
      <c r="AU16" s="16">
        <f>SUM(AU3:AU15)</f>
        <v>0</v>
      </c>
      <c r="AV16" s="29">
        <f>SUM(AV3:AV15)</f>
        <v>187.136</v>
      </c>
      <c r="AW16" s="16">
        <v>0</v>
      </c>
      <c r="AX16" s="29">
        <f>SUM(AX3:AX15)</f>
        <v>172.5</v>
      </c>
      <c r="AY16" s="16">
        <f>SUM(AY3:AY15)</f>
        <v>190</v>
      </c>
      <c r="AZ16" s="29">
        <f>SUM(AZ3:AZ15)</f>
        <v>267.89999999999998</v>
      </c>
      <c r="BA16" s="16">
        <v>0</v>
      </c>
      <c r="BB16" s="29">
        <v>0</v>
      </c>
      <c r="BC16" s="16">
        <v>0</v>
      </c>
      <c r="BD16" s="187">
        <f>SUM(BD3:BD15)</f>
        <v>115</v>
      </c>
      <c r="BE16" s="16">
        <f>SUM(BE3:BE15)</f>
        <v>1150</v>
      </c>
      <c r="BF16" s="32">
        <f>SUM(BF3:BF15)</f>
        <v>1130.4640000000002</v>
      </c>
      <c r="BG16" s="16">
        <f>SUM(BG3:BG15)</f>
        <v>1340</v>
      </c>
      <c r="BH16" s="29">
        <f>SUM(BH3:BH15)</f>
        <v>255.601</v>
      </c>
      <c r="BI16" s="16">
        <v>0</v>
      </c>
      <c r="BJ16" s="29">
        <f>SUM(BJ3:BJ15)</f>
        <v>255.5</v>
      </c>
      <c r="BK16" s="16">
        <f>SUM(BK3:BK15)</f>
        <v>170</v>
      </c>
      <c r="BL16" s="29">
        <f>SUM(BL3:BL15)</f>
        <v>288.04000000000002</v>
      </c>
      <c r="BM16" s="16">
        <v>0</v>
      </c>
      <c r="BN16" s="29">
        <f>SUM(BN3:BN15)</f>
        <v>484.84700000000004</v>
      </c>
      <c r="BO16" s="16">
        <f>SUM(BO3:BO15)</f>
        <v>1744</v>
      </c>
      <c r="BP16" s="29">
        <f>SUM(BP3:BP15)</f>
        <v>204.06199999999998</v>
      </c>
      <c r="BQ16" s="16">
        <v>0</v>
      </c>
      <c r="BR16" s="29">
        <v>0</v>
      </c>
      <c r="BS16" s="16">
        <v>0</v>
      </c>
      <c r="BT16" s="29">
        <v>0</v>
      </c>
      <c r="BU16" s="16">
        <v>0</v>
      </c>
      <c r="BV16" s="180">
        <f t="shared" si="14"/>
        <v>1488.0500000000002</v>
      </c>
      <c r="BW16" s="16">
        <f>SUM(BW3:BW15)</f>
        <v>2524</v>
      </c>
      <c r="BX16" s="172">
        <f>SUM(BX3:BX15)</f>
        <v>4.5</v>
      </c>
      <c r="BY16" s="161">
        <f>SUM(BY3:BY15)</f>
        <v>0</v>
      </c>
      <c r="BZ16" s="173">
        <f>SUM(BZ3:BZ15)</f>
        <v>4.5</v>
      </c>
      <c r="CA16" s="11">
        <f>SUM(CA3:CA15)</f>
        <v>0</v>
      </c>
      <c r="CB16"/>
      <c r="CC16"/>
      <c r="CD16"/>
    </row>
    <row r="17" spans="1:82" s="184" customFormat="1">
      <c r="B17" s="195" t="s">
        <v>126</v>
      </c>
      <c r="C17" s="196">
        <f>C16/13</f>
        <v>335.32576923076925</v>
      </c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>
        <f>AP16/14</f>
        <v>74.242857142857147</v>
      </c>
      <c r="AQ17" s="192" t="s">
        <v>129</v>
      </c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5">
        <f>BF16/14</f>
        <v>80.747428571428586</v>
      </c>
      <c r="BG17" s="192" t="s">
        <v>128</v>
      </c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2"/>
      <c r="BT17" s="181"/>
      <c r="BU17" s="182"/>
      <c r="BV17" s="185"/>
      <c r="BW17" s="182"/>
      <c r="BX17" s="181"/>
      <c r="BY17" s="182"/>
      <c r="BZ17" s="185"/>
      <c r="CA17" s="182"/>
      <c r="CB17" s="181"/>
      <c r="CC17" s="183"/>
      <c r="CD17" s="181"/>
    </row>
    <row r="18" spans="1:82" s="184" customFormat="1">
      <c r="B18" s="195" t="s">
        <v>130</v>
      </c>
      <c r="C18" s="196" t="s">
        <v>44</v>
      </c>
      <c r="D18" s="199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92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5"/>
      <c r="BG18" s="192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2"/>
      <c r="BT18" s="181"/>
      <c r="BU18" s="182"/>
      <c r="BV18" s="185"/>
      <c r="BW18" s="182"/>
      <c r="BX18" s="181"/>
      <c r="BY18" s="182"/>
      <c r="BZ18" s="185"/>
      <c r="CA18" s="182"/>
      <c r="CB18" s="181"/>
      <c r="CC18" s="183"/>
      <c r="CD18" s="181"/>
    </row>
    <row r="19" spans="1:82" s="184" customFormat="1">
      <c r="B19" s="195"/>
      <c r="C19" s="196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92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5"/>
      <c r="BG19" s="192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2"/>
      <c r="BT19" s="181"/>
      <c r="BU19" s="182"/>
      <c r="BV19" s="185"/>
      <c r="BW19" s="182"/>
      <c r="BX19" s="181"/>
      <c r="BY19" s="182"/>
      <c r="BZ19" s="185"/>
      <c r="CA19" s="182"/>
      <c r="CB19" s="181"/>
      <c r="CC19" s="183"/>
      <c r="CD19" s="181"/>
    </row>
    <row r="20" spans="1:82">
      <c r="A20" s="1" t="s">
        <v>67</v>
      </c>
      <c r="C20" s="54">
        <v>13</v>
      </c>
      <c r="D20" s="56" t="s">
        <v>74</v>
      </c>
      <c r="E20" s="56"/>
      <c r="F20" s="56"/>
      <c r="G20" s="56"/>
      <c r="H20" s="56"/>
      <c r="I20" s="56"/>
      <c r="J20" s="56"/>
    </row>
    <row r="21" spans="1:82">
      <c r="A21" s="1" t="s">
        <v>68</v>
      </c>
      <c r="C21" s="60">
        <f>C16</f>
        <v>4359.2350000000006</v>
      </c>
      <c r="D21" s="56" t="s">
        <v>69</v>
      </c>
      <c r="E21" s="56"/>
      <c r="F21" s="56"/>
      <c r="G21" s="61" t="s">
        <v>71</v>
      </c>
      <c r="H21" s="59">
        <f>C21/C20</f>
        <v>335.32576923076925</v>
      </c>
      <c r="I21" s="57" t="s">
        <v>69</v>
      </c>
      <c r="J21" s="56"/>
    </row>
    <row r="22" spans="1:82">
      <c r="A22" s="1" t="s">
        <v>78</v>
      </c>
      <c r="C22" s="63">
        <f>D16</f>
        <v>5564</v>
      </c>
      <c r="D22" s="56" t="s">
        <v>79</v>
      </c>
      <c r="E22" s="56"/>
      <c r="F22" s="56"/>
      <c r="G22" s="61" t="s">
        <v>80</v>
      </c>
      <c r="H22" s="62">
        <f>C22/C20</f>
        <v>428</v>
      </c>
      <c r="I22" s="57" t="s">
        <v>79</v>
      </c>
      <c r="J22" s="56"/>
    </row>
    <row r="23" spans="1:82">
      <c r="C23" s="60"/>
      <c r="D23" s="56"/>
      <c r="E23" s="56"/>
      <c r="F23" s="56"/>
      <c r="G23" s="61"/>
      <c r="H23" s="59"/>
      <c r="I23" s="57"/>
      <c r="J23" s="56"/>
    </row>
    <row r="24" spans="1:82">
      <c r="A24" s="1" t="s">
        <v>84</v>
      </c>
      <c r="C24" s="54">
        <v>30</v>
      </c>
      <c r="D24" s="56" t="s">
        <v>75</v>
      </c>
      <c r="E24" s="56"/>
      <c r="F24" s="56"/>
      <c r="G24" s="61" t="s">
        <v>70</v>
      </c>
      <c r="H24" s="59">
        <f>C21/C24</f>
        <v>145.30783333333335</v>
      </c>
      <c r="I24" s="57" t="s">
        <v>69</v>
      </c>
      <c r="J24" s="56"/>
    </row>
    <row r="25" spans="1:82">
      <c r="C25" s="54"/>
      <c r="D25" s="56"/>
      <c r="E25" s="56"/>
      <c r="F25" s="56"/>
      <c r="G25" s="61" t="s">
        <v>82</v>
      </c>
      <c r="H25" s="62">
        <f>C22/C24</f>
        <v>185.46666666666667</v>
      </c>
      <c r="I25" s="57" t="s">
        <v>79</v>
      </c>
      <c r="J25" s="56"/>
    </row>
    <row r="26" spans="1:82">
      <c r="G26" s="61" t="s">
        <v>72</v>
      </c>
      <c r="H26" s="59">
        <f>H24/C20</f>
        <v>11.177525641025642</v>
      </c>
      <c r="I26" s="57" t="s">
        <v>69</v>
      </c>
    </row>
    <row r="27" spans="1:82">
      <c r="G27" s="61" t="s">
        <v>81</v>
      </c>
      <c r="H27" s="62">
        <f>H25/C20</f>
        <v>14.266666666666667</v>
      </c>
      <c r="I27" s="57" t="s">
        <v>79</v>
      </c>
    </row>
    <row r="28" spans="1:82">
      <c r="G28" s="62"/>
      <c r="H28" s="59"/>
      <c r="I28" s="57"/>
      <c r="K28" s="58"/>
    </row>
    <row r="29" spans="1:82">
      <c r="A29" s="1" t="s">
        <v>76</v>
      </c>
      <c r="C29" s="54">
        <v>23</v>
      </c>
      <c r="D29" s="56" t="s">
        <v>75</v>
      </c>
      <c r="E29" s="56"/>
      <c r="F29" s="56"/>
      <c r="G29" s="61" t="s">
        <v>73</v>
      </c>
      <c r="H29" s="59">
        <f>C21/C29</f>
        <v>189.53195652173915</v>
      </c>
      <c r="I29" s="57" t="s">
        <v>69</v>
      </c>
      <c r="J29" s="56"/>
    </row>
    <row r="30" spans="1:82">
      <c r="A30" t="s">
        <v>77</v>
      </c>
      <c r="C30" s="54"/>
      <c r="D30" s="56"/>
      <c r="E30" s="56"/>
      <c r="F30" s="56"/>
      <c r="G30" s="61" t="s">
        <v>83</v>
      </c>
      <c r="H30" s="62">
        <f>C22/C29</f>
        <v>241.91304347826087</v>
      </c>
      <c r="I30" s="57" t="s">
        <v>79</v>
      </c>
      <c r="J30" s="56"/>
    </row>
    <row r="31" spans="1:82">
      <c r="C31" s="54"/>
      <c r="G31" s="61" t="s">
        <v>131</v>
      </c>
      <c r="H31" s="59">
        <f>H29/C20</f>
        <v>14.579381270903012</v>
      </c>
      <c r="I31" s="57" t="s">
        <v>69</v>
      </c>
      <c r="K31" s="58"/>
    </row>
    <row r="32" spans="1:82">
      <c r="G32" s="61" t="s">
        <v>132</v>
      </c>
      <c r="H32" s="62">
        <f>H30/C20</f>
        <v>18.608695652173914</v>
      </c>
      <c r="I32" s="57" t="s">
        <v>79</v>
      </c>
    </row>
    <row r="33" spans="1:82" s="184" customFormat="1">
      <c r="B33" s="195"/>
      <c r="C33" s="196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92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5"/>
      <c r="BG33" s="192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2"/>
      <c r="BT33" s="181"/>
      <c r="BU33" s="182"/>
      <c r="BV33" s="185"/>
      <c r="BW33" s="182"/>
      <c r="BX33" s="181"/>
      <c r="BY33" s="182"/>
      <c r="BZ33" s="185"/>
      <c r="CA33" s="182"/>
      <c r="CB33" s="181"/>
      <c r="CC33" s="183"/>
      <c r="CD33" s="181"/>
    </row>
    <row r="34" spans="1:82">
      <c r="A34" s="144"/>
      <c r="B34" s="145"/>
      <c r="C34" s="146"/>
      <c r="D34" s="147"/>
      <c r="E34" s="147"/>
      <c r="F34" s="147"/>
      <c r="G34" s="147"/>
      <c r="H34" s="147"/>
      <c r="I34" s="147"/>
      <c r="J34" s="147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9"/>
      <c r="V34" s="149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9"/>
      <c r="AL34" s="149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9"/>
      <c r="BB34" s="149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9"/>
      <c r="BR34" s="149"/>
      <c r="BS34" s="146"/>
      <c r="BT34" s="147"/>
      <c r="BU34" s="146"/>
      <c r="BV34" s="147"/>
      <c r="BW34" s="146"/>
      <c r="BX34" s="147"/>
      <c r="BY34" s="146"/>
      <c r="BZ34" s="147"/>
      <c r="CA34" s="146"/>
    </row>
    <row r="36" spans="1:82" s="137" customFormat="1" ht="24" thickBot="1">
      <c r="A36" s="154" t="s">
        <v>122</v>
      </c>
      <c r="B36" s="154"/>
      <c r="C36" s="154"/>
      <c r="D36" s="154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1"/>
      <c r="R36" s="131"/>
      <c r="S36" s="131"/>
      <c r="T36" s="131"/>
      <c r="U36" s="132"/>
      <c r="V36" s="132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2"/>
      <c r="AL36" s="132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2"/>
      <c r="BB36" s="132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2"/>
      <c r="BR36" s="132"/>
      <c r="BS36" s="133"/>
      <c r="BT36" s="134"/>
      <c r="BU36" s="133"/>
      <c r="BV36" s="134"/>
      <c r="BW36" s="133"/>
      <c r="BX36" s="134"/>
      <c r="BY36" s="133"/>
      <c r="BZ36" s="134"/>
      <c r="CA36" s="133"/>
      <c r="CB36" s="134"/>
      <c r="CC36" s="135"/>
      <c r="CD36" s="136"/>
    </row>
    <row r="37" spans="1:82" s="152" customFormat="1" ht="30" customHeight="1" thickBot="1">
      <c r="A37" s="150" t="s">
        <v>0</v>
      </c>
      <c r="B37" s="151" t="s">
        <v>5</v>
      </c>
      <c r="C37" s="201" t="s">
        <v>121</v>
      </c>
      <c r="D37" s="202"/>
      <c r="E37" s="153" t="s">
        <v>85</v>
      </c>
      <c r="F37" s="207" t="s">
        <v>120</v>
      </c>
      <c r="G37" s="208"/>
      <c r="H37" s="205" t="s">
        <v>62</v>
      </c>
      <c r="I37" s="206"/>
      <c r="J37" s="205" t="s">
        <v>63</v>
      </c>
      <c r="K37" s="206"/>
      <c r="L37" s="205" t="s">
        <v>64</v>
      </c>
      <c r="M37" s="206"/>
      <c r="N37" s="205" t="s">
        <v>65</v>
      </c>
      <c r="O37" s="206"/>
      <c r="P37" s="205" t="s">
        <v>66</v>
      </c>
      <c r="Q37" s="206"/>
      <c r="R37" s="203" t="s">
        <v>61</v>
      </c>
      <c r="S37" s="204"/>
      <c r="T37" s="205" t="s">
        <v>54</v>
      </c>
      <c r="U37" s="206"/>
      <c r="V37" s="205" t="s">
        <v>55</v>
      </c>
      <c r="W37" s="206"/>
      <c r="X37" s="205" t="s">
        <v>56</v>
      </c>
      <c r="Y37" s="206"/>
      <c r="Z37" s="205" t="s">
        <v>57</v>
      </c>
      <c r="AA37" s="206"/>
      <c r="AB37" s="205" t="s">
        <v>58</v>
      </c>
      <c r="AC37" s="206"/>
      <c r="AD37" s="205" t="s">
        <v>59</v>
      </c>
      <c r="AE37" s="206"/>
      <c r="AF37" s="205" t="s">
        <v>60</v>
      </c>
      <c r="AG37" s="206"/>
      <c r="AH37" s="209" t="s">
        <v>52</v>
      </c>
      <c r="AI37" s="210"/>
      <c r="AJ37" s="205" t="s">
        <v>45</v>
      </c>
      <c r="AK37" s="206"/>
      <c r="AL37" s="205" t="s">
        <v>46</v>
      </c>
      <c r="AM37" s="206"/>
      <c r="AN37" s="205" t="s">
        <v>47</v>
      </c>
      <c r="AO37" s="206"/>
      <c r="AP37" s="205" t="s">
        <v>48</v>
      </c>
      <c r="AQ37" s="206"/>
      <c r="AR37" s="205" t="s">
        <v>49</v>
      </c>
      <c r="AS37" s="206"/>
      <c r="AT37" s="205" t="s">
        <v>50</v>
      </c>
      <c r="AU37" s="206"/>
      <c r="AV37" s="205" t="s">
        <v>53</v>
      </c>
      <c r="AW37" s="206"/>
      <c r="AX37" s="219" t="s">
        <v>51</v>
      </c>
      <c r="AY37" s="220"/>
      <c r="AZ37" s="205" t="s">
        <v>36</v>
      </c>
      <c r="BA37" s="206"/>
      <c r="BB37" s="205" t="s">
        <v>37</v>
      </c>
      <c r="BC37" s="206"/>
      <c r="BD37" s="205" t="s">
        <v>38</v>
      </c>
      <c r="BE37" s="206"/>
      <c r="BF37" s="205" t="s">
        <v>39</v>
      </c>
      <c r="BG37" s="206"/>
      <c r="BH37" s="205" t="s">
        <v>40</v>
      </c>
      <c r="BI37" s="206"/>
      <c r="BJ37" s="205" t="s">
        <v>41</v>
      </c>
      <c r="BK37" s="206"/>
      <c r="BL37" s="205" t="s">
        <v>42</v>
      </c>
      <c r="BM37" s="206"/>
      <c r="BN37" s="217" t="s">
        <v>43</v>
      </c>
      <c r="BO37" s="218"/>
      <c r="BP37" s="211" t="s">
        <v>32</v>
      </c>
      <c r="BQ37" s="212"/>
      <c r="BR37" s="211" t="s">
        <v>15</v>
      </c>
      <c r="BS37" s="212"/>
      <c r="BT37" s="211" t="s">
        <v>16</v>
      </c>
      <c r="BU37" s="212"/>
      <c r="BV37" s="211" t="s">
        <v>17</v>
      </c>
      <c r="BW37" s="212"/>
      <c r="BX37" s="211" t="s">
        <v>18</v>
      </c>
      <c r="BY37" s="212"/>
      <c r="BZ37" s="213" t="s">
        <v>7</v>
      </c>
      <c r="CA37" s="214"/>
    </row>
    <row r="38" spans="1:82" s="73" customFormat="1">
      <c r="A38" s="67" t="s">
        <v>1</v>
      </c>
      <c r="B38" s="68" t="s">
        <v>6</v>
      </c>
      <c r="C38" s="69">
        <f>AX38+BN38+BZ38+AH38+R38</f>
        <v>1275</v>
      </c>
      <c r="D38" s="9">
        <f>AY38+CA38+BO38+AI38+S38</f>
        <v>0</v>
      </c>
      <c r="E38" s="66">
        <v>15</v>
      </c>
      <c r="F38" s="70">
        <f>C38/E38</f>
        <v>85</v>
      </c>
      <c r="G38" s="9">
        <f t="shared" ref="G38:G57" si="27">D38/E38</f>
        <v>0</v>
      </c>
      <c r="H38" s="21"/>
      <c r="I38" s="25"/>
      <c r="J38" s="21">
        <v>116</v>
      </c>
      <c r="K38" s="25"/>
      <c r="L38" s="21">
        <v>68</v>
      </c>
      <c r="M38" s="25"/>
      <c r="N38" s="21"/>
      <c r="O38" s="25"/>
      <c r="P38" s="21"/>
      <c r="Q38" s="25"/>
      <c r="R38" s="45">
        <f>H38+J38+L38+N38+P38</f>
        <v>184</v>
      </c>
      <c r="S38" s="15">
        <f>I38+K38+M38+O38+Q38</f>
        <v>0</v>
      </c>
      <c r="T38" s="21">
        <v>89</v>
      </c>
      <c r="U38" s="25"/>
      <c r="V38" s="21">
        <v>79</v>
      </c>
      <c r="W38" s="25"/>
      <c r="X38" s="21">
        <v>71</v>
      </c>
      <c r="Y38" s="25"/>
      <c r="Z38" s="21">
        <v>68</v>
      </c>
      <c r="AA38" s="25"/>
      <c r="AB38" s="21">
        <v>111</v>
      </c>
      <c r="AC38" s="25"/>
      <c r="AD38" s="21"/>
      <c r="AE38" s="25"/>
      <c r="AF38" s="21"/>
      <c r="AG38" s="25"/>
      <c r="AH38" s="39">
        <f>T38+V38+X38+Z38+AB38+AD38+AF38</f>
        <v>418</v>
      </c>
      <c r="AI38" s="15">
        <f>U38+W38+Y38+AA38+AC38+AE38+AG38</f>
        <v>0</v>
      </c>
      <c r="AJ38" s="21">
        <v>81</v>
      </c>
      <c r="AK38" s="25"/>
      <c r="AL38" s="21">
        <v>103</v>
      </c>
      <c r="AM38" s="25"/>
      <c r="AN38" s="21">
        <v>68</v>
      </c>
      <c r="AO38" s="25"/>
      <c r="AP38" s="21"/>
      <c r="AQ38" s="25"/>
      <c r="AR38" s="21"/>
      <c r="AS38" s="25"/>
      <c r="AT38" s="21"/>
      <c r="AU38" s="25"/>
      <c r="AV38" s="21"/>
      <c r="AW38" s="25"/>
      <c r="AX38" s="48">
        <f>AJ38+AL38+AN38+AP38+AR38+AT38+AV38</f>
        <v>252</v>
      </c>
      <c r="AY38" s="15">
        <f>AK38+AM38+AO38+AQ38+AS38+AU38+AW38</f>
        <v>0</v>
      </c>
      <c r="AZ38" s="21">
        <v>69</v>
      </c>
      <c r="BA38" s="25"/>
      <c r="BB38" s="21">
        <v>80</v>
      </c>
      <c r="BC38" s="25"/>
      <c r="BD38" s="21"/>
      <c r="BE38" s="25"/>
      <c r="BF38" s="21">
        <v>83</v>
      </c>
      <c r="BG38" s="25"/>
      <c r="BH38" s="21"/>
      <c r="BI38" s="25"/>
      <c r="BJ38" s="21"/>
      <c r="BK38" s="25"/>
      <c r="BL38" s="21"/>
      <c r="BM38" s="25"/>
      <c r="BN38" s="19">
        <f>BL38+BJ38+BH38+BF38+BD38+BB38+AZ38</f>
        <v>232</v>
      </c>
      <c r="BO38" s="15">
        <f>BM38+BK38+BI38+BG38+BE38+BC38+BA38</f>
        <v>0</v>
      </c>
      <c r="BP38" s="71"/>
      <c r="BQ38" s="5"/>
      <c r="BR38" s="71">
        <v>85</v>
      </c>
      <c r="BS38" s="5"/>
      <c r="BT38" s="71">
        <v>104</v>
      </c>
      <c r="BU38" s="5"/>
      <c r="BV38" s="162"/>
      <c r="BW38" s="158"/>
      <c r="BX38" s="162"/>
      <c r="BY38" s="158"/>
      <c r="BZ38" s="72">
        <f t="shared" ref="BZ38:BZ57" si="28">BP38+BR38+BT38+BV38+BX38</f>
        <v>189</v>
      </c>
      <c r="CA38" s="9">
        <f t="shared" ref="CA38:CA57" si="29">BQ38+BS38+BU38+BW38+BY38</f>
        <v>0</v>
      </c>
    </row>
    <row r="39" spans="1:82" s="73" customFormat="1">
      <c r="A39" s="74" t="s">
        <v>13</v>
      </c>
      <c r="B39" s="75" t="s">
        <v>23</v>
      </c>
      <c r="C39" s="69">
        <f>AX39+BN39+BZ39+AH39+R39</f>
        <v>1024</v>
      </c>
      <c r="D39" s="9">
        <f>AY39+CA39+BO39+AI39+S39</f>
        <v>0</v>
      </c>
      <c r="E39" s="66">
        <v>17</v>
      </c>
      <c r="F39" s="70">
        <f>C39/E39</f>
        <v>60.235294117647058</v>
      </c>
      <c r="G39" s="9">
        <f t="shared" si="27"/>
        <v>0</v>
      </c>
      <c r="H39" s="22"/>
      <c r="I39" s="26"/>
      <c r="J39" s="22">
        <v>64</v>
      </c>
      <c r="K39" s="26"/>
      <c r="L39" s="22"/>
      <c r="M39" s="26"/>
      <c r="N39" s="22"/>
      <c r="O39" s="26"/>
      <c r="P39" s="22"/>
      <c r="Q39" s="26"/>
      <c r="R39" s="46">
        <f>H39+J39+L39+N39+P39</f>
        <v>64</v>
      </c>
      <c r="S39" s="10">
        <f>I39+K39+M39+O39+Q39</f>
        <v>0</v>
      </c>
      <c r="T39" s="22">
        <v>64</v>
      </c>
      <c r="U39" s="26"/>
      <c r="V39" s="22">
        <v>64</v>
      </c>
      <c r="W39" s="26"/>
      <c r="X39" s="22">
        <v>64</v>
      </c>
      <c r="Y39" s="26"/>
      <c r="Z39" s="22">
        <v>64</v>
      </c>
      <c r="AA39" s="26"/>
      <c r="AB39" s="22">
        <v>64</v>
      </c>
      <c r="AC39" s="26"/>
      <c r="AD39" s="22"/>
      <c r="AE39" s="26"/>
      <c r="AF39" s="22"/>
      <c r="AG39" s="26"/>
      <c r="AH39" s="40">
        <f t="shared" ref="AH39:AH57" si="30">T39+V39+X39+Z39+AB39+AD39+AF39</f>
        <v>320</v>
      </c>
      <c r="AI39" s="10">
        <f t="shared" ref="AI39:AI57" si="31">U39+W39+Y39+AA39+AC39+AE39+AG39</f>
        <v>0</v>
      </c>
      <c r="AJ39" s="22">
        <v>32</v>
      </c>
      <c r="AK39" s="26"/>
      <c r="AL39" s="22">
        <v>64</v>
      </c>
      <c r="AM39" s="26"/>
      <c r="AN39" s="22">
        <v>64</v>
      </c>
      <c r="AO39" s="26"/>
      <c r="AP39" s="22">
        <v>64</v>
      </c>
      <c r="AQ39" s="26"/>
      <c r="AR39" s="22">
        <v>64</v>
      </c>
      <c r="AS39" s="26"/>
      <c r="AT39" s="22"/>
      <c r="AU39" s="26"/>
      <c r="AV39" s="22"/>
      <c r="AW39" s="26"/>
      <c r="AX39" s="49">
        <f t="shared" ref="AX39:AX57" si="32">AJ39+AL39+AN39+AP39+AR39+AT39+AV39</f>
        <v>288</v>
      </c>
      <c r="AY39" s="10">
        <f t="shared" ref="AY39:AY57" si="33">AK39+AM39+AO39+AQ39+AS39+AU39+AW39</f>
        <v>0</v>
      </c>
      <c r="AZ39" s="22">
        <v>64</v>
      </c>
      <c r="BA39" s="26"/>
      <c r="BB39" s="22">
        <v>64</v>
      </c>
      <c r="BC39" s="26"/>
      <c r="BD39" s="22"/>
      <c r="BE39" s="26"/>
      <c r="BF39" s="22">
        <v>64</v>
      </c>
      <c r="BG39" s="26"/>
      <c r="BH39" s="22">
        <v>32</v>
      </c>
      <c r="BI39" s="26"/>
      <c r="BJ39" s="22"/>
      <c r="BK39" s="26"/>
      <c r="BL39" s="22"/>
      <c r="BM39" s="26"/>
      <c r="BN39" s="20">
        <f t="shared" ref="BN39:BN57" si="34">BL39+BJ39+BH39+BF39+BD39+BB39+AZ39</f>
        <v>224</v>
      </c>
      <c r="BO39" s="10">
        <f t="shared" ref="BO39:BO57" si="35">BM39+BK39+BI39+BG39+BE39+BC39+BA39</f>
        <v>0</v>
      </c>
      <c r="BP39" s="76"/>
      <c r="BQ39" s="6"/>
      <c r="BR39" s="76">
        <v>64</v>
      </c>
      <c r="BS39" s="6"/>
      <c r="BT39" s="76">
        <v>64</v>
      </c>
      <c r="BU39" s="6"/>
      <c r="BV39" s="163"/>
      <c r="BW39" s="159"/>
      <c r="BX39" s="163"/>
      <c r="BY39" s="159"/>
      <c r="BZ39" s="77">
        <f t="shared" si="28"/>
        <v>128</v>
      </c>
      <c r="CA39" s="10">
        <f t="shared" si="29"/>
        <v>0</v>
      </c>
    </row>
    <row r="40" spans="1:82" s="87" customFormat="1">
      <c r="A40" s="78" t="s">
        <v>33</v>
      </c>
      <c r="B40" s="79" t="s">
        <v>34</v>
      </c>
      <c r="C40" s="80">
        <f t="shared" ref="C40:C57" si="36">AX40+BN40+BZ40+AH40+R40</f>
        <v>417.20000000000005</v>
      </c>
      <c r="D40" s="9">
        <f t="shared" ref="D40:D57" si="37">AY40+CA40+BO40+AI40+S40</f>
        <v>0</v>
      </c>
      <c r="E40" s="66">
        <v>13</v>
      </c>
      <c r="F40" s="81">
        <f t="shared" ref="F40:F57" si="38">C40/E40</f>
        <v>32.092307692307699</v>
      </c>
      <c r="G40" s="9">
        <f t="shared" si="27"/>
        <v>0</v>
      </c>
      <c r="H40" s="35">
        <v>7.2</v>
      </c>
      <c r="I40" s="82"/>
      <c r="J40" s="35">
        <v>53.4</v>
      </c>
      <c r="K40" s="82"/>
      <c r="L40" s="35"/>
      <c r="M40" s="82"/>
      <c r="N40" s="35">
        <v>15.4</v>
      </c>
      <c r="O40" s="82"/>
      <c r="P40" s="35"/>
      <c r="Q40" s="82"/>
      <c r="R40" s="83">
        <f t="shared" ref="R40:R57" si="39">H40+J40+L40+N40+P40</f>
        <v>76</v>
      </c>
      <c r="S40" s="10">
        <f t="shared" ref="S40:S57" si="40">I40+K40+M40+O40+Q40</f>
        <v>0</v>
      </c>
      <c r="T40" s="35">
        <v>7.2</v>
      </c>
      <c r="U40" s="82"/>
      <c r="V40" s="35">
        <v>58</v>
      </c>
      <c r="W40" s="82"/>
      <c r="X40" s="35"/>
      <c r="Y40" s="82"/>
      <c r="Z40" s="35">
        <v>42.9</v>
      </c>
      <c r="AA40" s="82"/>
      <c r="AB40" s="35"/>
      <c r="AC40" s="82"/>
      <c r="AD40" s="35"/>
      <c r="AE40" s="82"/>
      <c r="AF40" s="35"/>
      <c r="AG40" s="82"/>
      <c r="AH40" s="42">
        <f t="shared" si="30"/>
        <v>108.1</v>
      </c>
      <c r="AI40" s="10">
        <f t="shared" si="31"/>
        <v>0</v>
      </c>
      <c r="AJ40" s="35">
        <v>7.2</v>
      </c>
      <c r="AK40" s="82"/>
      <c r="AL40" s="35">
        <v>33.799999999999997</v>
      </c>
      <c r="AM40" s="82"/>
      <c r="AN40" s="35"/>
      <c r="AO40" s="82"/>
      <c r="AP40" s="35">
        <v>16.5</v>
      </c>
      <c r="AQ40" s="82"/>
      <c r="AR40" s="35"/>
      <c r="AS40" s="82"/>
      <c r="AT40" s="35"/>
      <c r="AU40" s="82"/>
      <c r="AV40" s="35"/>
      <c r="AW40" s="82"/>
      <c r="AX40" s="50">
        <f t="shared" si="32"/>
        <v>57.5</v>
      </c>
      <c r="AY40" s="10">
        <f t="shared" si="33"/>
        <v>0</v>
      </c>
      <c r="AZ40" s="35">
        <v>8.6999999999999993</v>
      </c>
      <c r="BA40" s="82"/>
      <c r="BB40" s="35">
        <v>69.400000000000006</v>
      </c>
      <c r="BC40" s="82"/>
      <c r="BD40" s="35"/>
      <c r="BE40" s="82"/>
      <c r="BF40" s="35">
        <v>24</v>
      </c>
      <c r="BG40" s="82"/>
      <c r="BH40" s="35"/>
      <c r="BI40" s="82"/>
      <c r="BJ40" s="35"/>
      <c r="BK40" s="82"/>
      <c r="BL40" s="35"/>
      <c r="BM40" s="82"/>
      <c r="BN40" s="34">
        <f t="shared" si="34"/>
        <v>102.10000000000001</v>
      </c>
      <c r="BO40" s="10">
        <f t="shared" si="35"/>
        <v>0</v>
      </c>
      <c r="BP40" s="84"/>
      <c r="BQ40" s="85"/>
      <c r="BR40" s="84">
        <v>73.5</v>
      </c>
      <c r="BS40" s="85"/>
      <c r="BT40" s="84"/>
      <c r="BU40" s="85"/>
      <c r="BV40" s="163"/>
      <c r="BW40" s="159"/>
      <c r="BX40" s="163"/>
      <c r="BY40" s="159"/>
      <c r="BZ40" s="86">
        <f t="shared" si="28"/>
        <v>73.5</v>
      </c>
      <c r="CA40" s="10">
        <f t="shared" si="29"/>
        <v>0</v>
      </c>
    </row>
    <row r="41" spans="1:82" s="87" customFormat="1">
      <c r="A41" s="78" t="s">
        <v>10</v>
      </c>
      <c r="B41" s="79" t="s">
        <v>11</v>
      </c>
      <c r="C41" s="80">
        <f t="shared" si="36"/>
        <v>43.3</v>
      </c>
      <c r="D41" s="9">
        <f t="shared" si="37"/>
        <v>0</v>
      </c>
      <c r="E41" s="66">
        <v>5</v>
      </c>
      <c r="F41" s="81">
        <f t="shared" si="38"/>
        <v>8.66</v>
      </c>
      <c r="G41" s="9">
        <f t="shared" si="27"/>
        <v>0</v>
      </c>
      <c r="H41" s="33"/>
      <c r="I41" s="88"/>
      <c r="J41" s="33"/>
      <c r="K41" s="88"/>
      <c r="L41" s="33"/>
      <c r="M41" s="88"/>
      <c r="N41" s="33"/>
      <c r="O41" s="88"/>
      <c r="P41" s="33"/>
      <c r="Q41" s="88"/>
      <c r="R41" s="83">
        <f t="shared" si="39"/>
        <v>0</v>
      </c>
      <c r="S41" s="10">
        <f t="shared" si="40"/>
        <v>0</v>
      </c>
      <c r="T41" s="33">
        <v>7</v>
      </c>
      <c r="U41" s="88"/>
      <c r="V41" s="33"/>
      <c r="W41" s="88"/>
      <c r="X41" s="33"/>
      <c r="Y41" s="88"/>
      <c r="Z41" s="33"/>
      <c r="AA41" s="88"/>
      <c r="AB41" s="33"/>
      <c r="AC41" s="88"/>
      <c r="AD41" s="33"/>
      <c r="AE41" s="88"/>
      <c r="AF41" s="33"/>
      <c r="AG41" s="88"/>
      <c r="AH41" s="42">
        <f t="shared" si="30"/>
        <v>7</v>
      </c>
      <c r="AI41" s="10">
        <f t="shared" si="31"/>
        <v>0</v>
      </c>
      <c r="AJ41" s="33">
        <v>10.3</v>
      </c>
      <c r="AK41" s="88"/>
      <c r="AL41" s="33"/>
      <c r="AM41" s="88"/>
      <c r="AN41" s="33">
        <v>18</v>
      </c>
      <c r="AO41" s="88"/>
      <c r="AP41" s="33">
        <v>4</v>
      </c>
      <c r="AQ41" s="88"/>
      <c r="AR41" s="33">
        <v>4</v>
      </c>
      <c r="AS41" s="88"/>
      <c r="AT41" s="33"/>
      <c r="AU41" s="88"/>
      <c r="AV41" s="33"/>
      <c r="AW41" s="88"/>
      <c r="AX41" s="50">
        <f t="shared" si="32"/>
        <v>36.299999999999997</v>
      </c>
      <c r="AY41" s="10">
        <f t="shared" si="33"/>
        <v>0</v>
      </c>
      <c r="AZ41" s="33"/>
      <c r="BA41" s="88"/>
      <c r="BB41" s="33"/>
      <c r="BC41" s="88"/>
      <c r="BD41" s="33"/>
      <c r="BE41" s="88"/>
      <c r="BF41" s="33"/>
      <c r="BG41" s="88"/>
      <c r="BH41" s="33"/>
      <c r="BI41" s="88"/>
      <c r="BJ41" s="33"/>
      <c r="BK41" s="88"/>
      <c r="BL41" s="33"/>
      <c r="BM41" s="88"/>
      <c r="BN41" s="34">
        <f t="shared" si="34"/>
        <v>0</v>
      </c>
      <c r="BO41" s="10">
        <f t="shared" si="35"/>
        <v>0</v>
      </c>
      <c r="BP41" s="89"/>
      <c r="BQ41" s="90"/>
      <c r="BR41" s="89"/>
      <c r="BS41" s="90"/>
      <c r="BT41" s="89"/>
      <c r="BU41" s="90"/>
      <c r="BV41" s="164"/>
      <c r="BW41" s="160"/>
      <c r="BX41" s="164"/>
      <c r="BY41" s="160"/>
      <c r="BZ41" s="86">
        <f t="shared" si="28"/>
        <v>0</v>
      </c>
      <c r="CA41" s="10">
        <f t="shared" si="29"/>
        <v>0</v>
      </c>
    </row>
    <row r="42" spans="1:82" s="101" customFormat="1">
      <c r="A42" s="91" t="s">
        <v>21</v>
      </c>
      <c r="B42" s="92" t="s">
        <v>22</v>
      </c>
      <c r="C42" s="53">
        <f t="shared" si="36"/>
        <v>1.44E-2</v>
      </c>
      <c r="D42" s="9">
        <f t="shared" si="37"/>
        <v>0</v>
      </c>
      <c r="E42" s="66">
        <v>16</v>
      </c>
      <c r="F42" s="64">
        <f t="shared" si="38"/>
        <v>8.9999999999999998E-4</v>
      </c>
      <c r="G42" s="9">
        <f t="shared" si="27"/>
        <v>0</v>
      </c>
      <c r="H42" s="93">
        <v>8.9999999999999998E-4</v>
      </c>
      <c r="I42" s="94"/>
      <c r="J42" s="93">
        <v>8.9999999999999998E-4</v>
      </c>
      <c r="K42" s="94"/>
      <c r="L42" s="93">
        <v>8.9999999999999998E-4</v>
      </c>
      <c r="M42" s="94"/>
      <c r="N42" s="93">
        <v>8.9999999999999998E-4</v>
      </c>
      <c r="O42" s="94"/>
      <c r="P42" s="93">
        <v>8.9999999999999998E-4</v>
      </c>
      <c r="Q42" s="94"/>
      <c r="R42" s="95">
        <f t="shared" si="39"/>
        <v>4.4999999999999997E-3</v>
      </c>
      <c r="S42" s="10">
        <f t="shared" si="40"/>
        <v>0</v>
      </c>
      <c r="T42" s="93">
        <v>8.9999999999999998E-4</v>
      </c>
      <c r="U42" s="94"/>
      <c r="V42" s="93">
        <v>8.9999999999999998E-4</v>
      </c>
      <c r="W42" s="94"/>
      <c r="X42" s="93">
        <v>8.9999999999999998E-4</v>
      </c>
      <c r="Y42" s="94"/>
      <c r="Z42" s="93">
        <v>8.9999999999999998E-4</v>
      </c>
      <c r="AA42" s="94"/>
      <c r="AB42" s="93"/>
      <c r="AC42" s="94"/>
      <c r="AD42" s="93"/>
      <c r="AE42" s="94"/>
      <c r="AF42" s="93"/>
      <c r="AG42" s="94"/>
      <c r="AH42" s="96">
        <f>T42+V42+X42+Z42+AB42+AD42</f>
        <v>3.5999999999999999E-3</v>
      </c>
      <c r="AI42" s="10">
        <f t="shared" si="31"/>
        <v>0</v>
      </c>
      <c r="AJ42" s="93">
        <v>8.9999999999999998E-4</v>
      </c>
      <c r="AK42" s="94"/>
      <c r="AL42" s="93">
        <v>8.9999999999999998E-4</v>
      </c>
      <c r="AM42" s="94"/>
      <c r="AN42" s="93">
        <v>8.9999999999999998E-4</v>
      </c>
      <c r="AO42" s="94"/>
      <c r="AP42" s="93">
        <v>8.9999999999999998E-4</v>
      </c>
      <c r="AQ42" s="94"/>
      <c r="AR42" s="93">
        <v>8.9999999999999998E-4</v>
      </c>
      <c r="AS42" s="94"/>
      <c r="AT42" s="93"/>
      <c r="AU42" s="94"/>
      <c r="AV42" s="93"/>
      <c r="AW42" s="94"/>
      <c r="AX42" s="97">
        <f t="shared" si="32"/>
        <v>4.4999999999999997E-3</v>
      </c>
      <c r="AY42" s="10">
        <f t="shared" si="33"/>
        <v>0</v>
      </c>
      <c r="AZ42" s="93"/>
      <c r="BA42" s="94"/>
      <c r="BB42" s="93"/>
      <c r="BC42" s="94"/>
      <c r="BD42" s="93"/>
      <c r="BE42" s="94"/>
      <c r="BF42" s="93"/>
      <c r="BG42" s="94"/>
      <c r="BH42" s="93"/>
      <c r="BI42" s="94"/>
      <c r="BJ42" s="93"/>
      <c r="BK42" s="94"/>
      <c r="BL42" s="93"/>
      <c r="BM42" s="94"/>
      <c r="BN42" s="98">
        <f t="shared" si="34"/>
        <v>0</v>
      </c>
      <c r="BO42" s="10">
        <f t="shared" si="35"/>
        <v>0</v>
      </c>
      <c r="BP42" s="99"/>
      <c r="BQ42" s="100"/>
      <c r="BR42" s="99">
        <v>8.9999999999999998E-4</v>
      </c>
      <c r="BS42" s="100"/>
      <c r="BT42" s="99">
        <v>8.9999999999999998E-4</v>
      </c>
      <c r="BU42" s="100"/>
      <c r="BV42" s="165"/>
      <c r="BW42" s="160"/>
      <c r="BX42" s="165"/>
      <c r="BY42" s="160"/>
      <c r="BZ42" s="36">
        <f t="shared" si="28"/>
        <v>1.8E-3</v>
      </c>
      <c r="CA42" s="10">
        <f t="shared" si="29"/>
        <v>0</v>
      </c>
    </row>
    <row r="43" spans="1:82" s="73" customFormat="1">
      <c r="A43" s="74" t="s">
        <v>4</v>
      </c>
      <c r="B43" s="75" t="s">
        <v>26</v>
      </c>
      <c r="C43" s="69">
        <f t="shared" si="36"/>
        <v>170</v>
      </c>
      <c r="D43" s="9">
        <f t="shared" si="37"/>
        <v>888</v>
      </c>
      <c r="E43" s="66">
        <v>4</v>
      </c>
      <c r="F43" s="70">
        <f t="shared" si="38"/>
        <v>42.5</v>
      </c>
      <c r="G43" s="9">
        <f t="shared" si="27"/>
        <v>222</v>
      </c>
      <c r="H43" s="23"/>
      <c r="I43" s="25"/>
      <c r="J43" s="23"/>
      <c r="K43" s="25"/>
      <c r="L43" s="23"/>
      <c r="M43" s="25"/>
      <c r="N43" s="23"/>
      <c r="O43" s="25"/>
      <c r="P43" s="23"/>
      <c r="Q43" s="25"/>
      <c r="R43" s="46">
        <f t="shared" si="39"/>
        <v>0</v>
      </c>
      <c r="S43" s="10">
        <f t="shared" si="40"/>
        <v>0</v>
      </c>
      <c r="T43" s="23"/>
      <c r="U43" s="25"/>
      <c r="V43" s="23"/>
      <c r="W43" s="25"/>
      <c r="X43" s="23"/>
      <c r="Y43" s="25"/>
      <c r="Z43" s="23"/>
      <c r="AA43" s="25"/>
      <c r="AB43" s="23">
        <v>62</v>
      </c>
      <c r="AC43" s="25">
        <v>314</v>
      </c>
      <c r="AD43" s="23"/>
      <c r="AE43" s="25"/>
      <c r="AF43" s="23"/>
      <c r="AG43" s="25"/>
      <c r="AH43" s="40">
        <f t="shared" si="30"/>
        <v>62</v>
      </c>
      <c r="AI43" s="10">
        <f t="shared" si="31"/>
        <v>314</v>
      </c>
      <c r="AJ43" s="23"/>
      <c r="AK43" s="25"/>
      <c r="AL43" s="23"/>
      <c r="AM43" s="25"/>
      <c r="AN43" s="23"/>
      <c r="AO43" s="25"/>
      <c r="AP43" s="23">
        <v>45</v>
      </c>
      <c r="AQ43" s="25">
        <v>287</v>
      </c>
      <c r="AR43" s="23">
        <v>47</v>
      </c>
      <c r="AS43" s="25">
        <v>287</v>
      </c>
      <c r="AT43" s="23"/>
      <c r="AU43" s="25"/>
      <c r="AV43" s="23"/>
      <c r="AW43" s="25"/>
      <c r="AX43" s="49">
        <f t="shared" si="32"/>
        <v>92</v>
      </c>
      <c r="AY43" s="10">
        <f t="shared" si="33"/>
        <v>574</v>
      </c>
      <c r="AZ43" s="23"/>
      <c r="BA43" s="25"/>
      <c r="BB43" s="23"/>
      <c r="BC43" s="25"/>
      <c r="BD43" s="23"/>
      <c r="BE43" s="25"/>
      <c r="BF43" s="23">
        <v>16</v>
      </c>
      <c r="BG43" s="25"/>
      <c r="BH43" s="23"/>
      <c r="BI43" s="25"/>
      <c r="BJ43" s="23"/>
      <c r="BK43" s="25"/>
      <c r="BL43" s="23"/>
      <c r="BM43" s="25"/>
      <c r="BN43" s="20">
        <f t="shared" si="34"/>
        <v>16</v>
      </c>
      <c r="BO43" s="10">
        <f t="shared" si="35"/>
        <v>0</v>
      </c>
      <c r="BP43" s="102"/>
      <c r="BQ43" s="7"/>
      <c r="BR43" s="102"/>
      <c r="BS43" s="7"/>
      <c r="BT43" s="102"/>
      <c r="BU43" s="7"/>
      <c r="BV43" s="164"/>
      <c r="BW43" s="160"/>
      <c r="BX43" s="164"/>
      <c r="BY43" s="160"/>
      <c r="BZ43" s="77">
        <f t="shared" si="28"/>
        <v>0</v>
      </c>
      <c r="CA43" s="10">
        <f t="shared" si="29"/>
        <v>0</v>
      </c>
    </row>
    <row r="44" spans="1:82" s="87" customFormat="1">
      <c r="A44" s="78" t="s">
        <v>8</v>
      </c>
      <c r="B44" s="79" t="s">
        <v>9</v>
      </c>
      <c r="C44" s="80">
        <f t="shared" si="36"/>
        <v>24.4</v>
      </c>
      <c r="D44" s="9">
        <f t="shared" si="37"/>
        <v>0</v>
      </c>
      <c r="E44" s="66">
        <v>1</v>
      </c>
      <c r="F44" s="81">
        <f t="shared" si="38"/>
        <v>24.4</v>
      </c>
      <c r="G44" s="9">
        <f t="shared" si="27"/>
        <v>0</v>
      </c>
      <c r="H44" s="33"/>
      <c r="I44" s="88"/>
      <c r="J44" s="33"/>
      <c r="K44" s="88"/>
      <c r="L44" s="33"/>
      <c r="M44" s="88"/>
      <c r="N44" s="33"/>
      <c r="O44" s="88"/>
      <c r="P44" s="33"/>
      <c r="Q44" s="88"/>
      <c r="R44" s="83">
        <f t="shared" si="39"/>
        <v>0</v>
      </c>
      <c r="S44" s="10">
        <f t="shared" si="40"/>
        <v>0</v>
      </c>
      <c r="T44" s="33">
        <v>24.4</v>
      </c>
      <c r="U44" s="88"/>
      <c r="V44" s="33"/>
      <c r="W44" s="88"/>
      <c r="X44" s="33"/>
      <c r="Y44" s="88"/>
      <c r="Z44" s="33"/>
      <c r="AA44" s="88"/>
      <c r="AB44" s="33"/>
      <c r="AC44" s="88"/>
      <c r="AD44" s="33"/>
      <c r="AE44" s="88"/>
      <c r="AF44" s="33"/>
      <c r="AG44" s="88"/>
      <c r="AH44" s="42">
        <f t="shared" si="30"/>
        <v>24.4</v>
      </c>
      <c r="AI44" s="10">
        <f t="shared" si="31"/>
        <v>0</v>
      </c>
      <c r="AJ44" s="33"/>
      <c r="AK44" s="88"/>
      <c r="AL44" s="33"/>
      <c r="AM44" s="88"/>
      <c r="AN44" s="33"/>
      <c r="AO44" s="88"/>
      <c r="AP44" s="33"/>
      <c r="AQ44" s="88"/>
      <c r="AR44" s="33"/>
      <c r="AS44" s="88"/>
      <c r="AT44" s="33"/>
      <c r="AU44" s="88"/>
      <c r="AV44" s="33"/>
      <c r="AW44" s="88"/>
      <c r="AX44" s="50">
        <f t="shared" si="32"/>
        <v>0</v>
      </c>
      <c r="AY44" s="10">
        <f t="shared" si="33"/>
        <v>0</v>
      </c>
      <c r="AZ44" s="33"/>
      <c r="BA44" s="88"/>
      <c r="BB44" s="33"/>
      <c r="BC44" s="88"/>
      <c r="BD44" s="33"/>
      <c r="BE44" s="88"/>
      <c r="BF44" s="33"/>
      <c r="BG44" s="88"/>
      <c r="BH44" s="33"/>
      <c r="BI44" s="88"/>
      <c r="BJ44" s="33"/>
      <c r="BK44" s="88"/>
      <c r="BL44" s="33"/>
      <c r="BM44" s="88"/>
      <c r="BN44" s="34">
        <f t="shared" si="34"/>
        <v>0</v>
      </c>
      <c r="BO44" s="10">
        <f t="shared" si="35"/>
        <v>0</v>
      </c>
      <c r="BP44" s="89"/>
      <c r="BQ44" s="90"/>
      <c r="BR44" s="89"/>
      <c r="BS44" s="90"/>
      <c r="BT44" s="89"/>
      <c r="BU44" s="90"/>
      <c r="BV44" s="164"/>
      <c r="BW44" s="160"/>
      <c r="BX44" s="164"/>
      <c r="BY44" s="160"/>
      <c r="BZ44" s="86">
        <f t="shared" si="28"/>
        <v>0</v>
      </c>
      <c r="CA44" s="10">
        <f t="shared" si="29"/>
        <v>0</v>
      </c>
    </row>
    <row r="45" spans="1:82" s="73" customFormat="1">
      <c r="A45" s="74" t="s">
        <v>29</v>
      </c>
      <c r="B45" s="75" t="s">
        <v>6</v>
      </c>
      <c r="C45" s="69">
        <f t="shared" si="36"/>
        <v>95</v>
      </c>
      <c r="D45" s="9">
        <f t="shared" si="37"/>
        <v>0</v>
      </c>
      <c r="E45" s="66">
        <v>19</v>
      </c>
      <c r="F45" s="70">
        <f t="shared" si="38"/>
        <v>5</v>
      </c>
      <c r="G45" s="9">
        <f t="shared" si="27"/>
        <v>0</v>
      </c>
      <c r="H45" s="23"/>
      <c r="I45" s="25"/>
      <c r="J45" s="23"/>
      <c r="K45" s="25"/>
      <c r="L45" s="23"/>
      <c r="M45" s="25"/>
      <c r="N45" s="23"/>
      <c r="O45" s="25"/>
      <c r="P45" s="23"/>
      <c r="Q45" s="25"/>
      <c r="R45" s="46">
        <f t="shared" si="39"/>
        <v>0</v>
      </c>
      <c r="S45" s="10">
        <f t="shared" si="40"/>
        <v>0</v>
      </c>
      <c r="T45" s="23">
        <v>5</v>
      </c>
      <c r="U45" s="25"/>
      <c r="V45" s="23">
        <v>5</v>
      </c>
      <c r="W45" s="25"/>
      <c r="X45" s="23">
        <v>5</v>
      </c>
      <c r="Y45" s="25"/>
      <c r="Z45" s="23">
        <v>5</v>
      </c>
      <c r="AA45" s="25"/>
      <c r="AB45" s="23">
        <v>5</v>
      </c>
      <c r="AC45" s="25"/>
      <c r="AD45" s="23">
        <v>5</v>
      </c>
      <c r="AE45" s="25"/>
      <c r="AF45" s="23">
        <v>5</v>
      </c>
      <c r="AG45" s="25"/>
      <c r="AH45" s="40">
        <f t="shared" si="30"/>
        <v>35</v>
      </c>
      <c r="AI45" s="10">
        <f t="shared" si="31"/>
        <v>0</v>
      </c>
      <c r="AJ45" s="23">
        <v>5</v>
      </c>
      <c r="AK45" s="25"/>
      <c r="AL45" s="23">
        <v>5</v>
      </c>
      <c r="AM45" s="25"/>
      <c r="AN45" s="23">
        <v>5</v>
      </c>
      <c r="AO45" s="25"/>
      <c r="AP45" s="23">
        <v>5</v>
      </c>
      <c r="AQ45" s="25"/>
      <c r="AR45" s="23">
        <v>5</v>
      </c>
      <c r="AS45" s="25"/>
      <c r="AT45" s="23">
        <v>5</v>
      </c>
      <c r="AU45" s="25"/>
      <c r="AV45" s="23">
        <v>5</v>
      </c>
      <c r="AW45" s="25"/>
      <c r="AX45" s="49">
        <f t="shared" si="32"/>
        <v>35</v>
      </c>
      <c r="AY45" s="10">
        <f t="shared" si="33"/>
        <v>0</v>
      </c>
      <c r="AZ45" s="23">
        <v>5</v>
      </c>
      <c r="BA45" s="25"/>
      <c r="BB45" s="23">
        <v>5</v>
      </c>
      <c r="BC45" s="25"/>
      <c r="BD45" s="23"/>
      <c r="BE45" s="25"/>
      <c r="BF45" s="23">
        <v>5</v>
      </c>
      <c r="BG45" s="25"/>
      <c r="BH45" s="23">
        <v>5</v>
      </c>
      <c r="BI45" s="25"/>
      <c r="BJ45" s="23"/>
      <c r="BK45" s="25"/>
      <c r="BL45" s="23"/>
      <c r="BM45" s="25"/>
      <c r="BN45" s="20">
        <f t="shared" si="34"/>
        <v>20</v>
      </c>
      <c r="BO45" s="10">
        <f t="shared" si="35"/>
        <v>0</v>
      </c>
      <c r="BP45" s="102"/>
      <c r="BQ45" s="7"/>
      <c r="BR45" s="102">
        <v>5</v>
      </c>
      <c r="BS45" s="7"/>
      <c r="BT45" s="102"/>
      <c r="BU45" s="7"/>
      <c r="BV45" s="164"/>
      <c r="BW45" s="160"/>
      <c r="BX45" s="164"/>
      <c r="BY45" s="160"/>
      <c r="BZ45" s="77">
        <f t="shared" si="28"/>
        <v>5</v>
      </c>
      <c r="CA45" s="10">
        <f t="shared" si="29"/>
        <v>0</v>
      </c>
    </row>
    <row r="46" spans="1:82" s="87" customFormat="1">
      <c r="A46" s="78" t="s">
        <v>35</v>
      </c>
      <c r="B46" s="79" t="s">
        <v>6</v>
      </c>
      <c r="C46" s="80">
        <f t="shared" si="36"/>
        <v>14.8</v>
      </c>
      <c r="D46" s="9">
        <f t="shared" si="37"/>
        <v>0</v>
      </c>
      <c r="E46" s="66">
        <v>2</v>
      </c>
      <c r="F46" s="81">
        <f t="shared" si="38"/>
        <v>7.4</v>
      </c>
      <c r="G46" s="9">
        <f t="shared" si="27"/>
        <v>0</v>
      </c>
      <c r="H46" s="33"/>
      <c r="I46" s="88"/>
      <c r="J46" s="33"/>
      <c r="K46" s="88"/>
      <c r="L46" s="33"/>
      <c r="M46" s="88"/>
      <c r="N46" s="33"/>
      <c r="O46" s="88"/>
      <c r="P46" s="33"/>
      <c r="Q46" s="88"/>
      <c r="R46" s="83">
        <f t="shared" si="39"/>
        <v>0</v>
      </c>
      <c r="S46" s="10">
        <f t="shared" si="40"/>
        <v>0</v>
      </c>
      <c r="T46" s="33"/>
      <c r="U46" s="88"/>
      <c r="V46" s="33"/>
      <c r="W46" s="88"/>
      <c r="X46" s="33"/>
      <c r="Y46" s="88"/>
      <c r="Z46" s="33"/>
      <c r="AA46" s="88"/>
      <c r="AB46" s="33"/>
      <c r="AC46" s="88"/>
      <c r="AD46" s="33"/>
      <c r="AE46" s="88"/>
      <c r="AF46" s="33"/>
      <c r="AG46" s="88"/>
      <c r="AH46" s="42">
        <f t="shared" si="30"/>
        <v>0</v>
      </c>
      <c r="AI46" s="10">
        <f t="shared" si="31"/>
        <v>0</v>
      </c>
      <c r="AJ46" s="33"/>
      <c r="AK46" s="88"/>
      <c r="AL46" s="33"/>
      <c r="AM46" s="88"/>
      <c r="AN46" s="33"/>
      <c r="AO46" s="88"/>
      <c r="AP46" s="33"/>
      <c r="AQ46" s="88"/>
      <c r="AR46" s="33"/>
      <c r="AS46" s="88"/>
      <c r="AT46" s="33"/>
      <c r="AU46" s="88"/>
      <c r="AV46" s="33"/>
      <c r="AW46" s="88"/>
      <c r="AX46" s="50">
        <f t="shared" si="32"/>
        <v>0</v>
      </c>
      <c r="AY46" s="10">
        <f t="shared" si="33"/>
        <v>0</v>
      </c>
      <c r="AZ46" s="33">
        <v>7.2</v>
      </c>
      <c r="BA46" s="88"/>
      <c r="BB46" s="33"/>
      <c r="BC46" s="88"/>
      <c r="BD46" s="33"/>
      <c r="BE46" s="88"/>
      <c r="BF46" s="33"/>
      <c r="BG46" s="88"/>
      <c r="BH46" s="33"/>
      <c r="BI46" s="88"/>
      <c r="BJ46" s="33"/>
      <c r="BK46" s="88"/>
      <c r="BL46" s="33"/>
      <c r="BM46" s="88"/>
      <c r="BN46" s="34">
        <f t="shared" si="34"/>
        <v>7.2</v>
      </c>
      <c r="BO46" s="10">
        <f t="shared" si="35"/>
        <v>0</v>
      </c>
      <c r="BP46" s="89"/>
      <c r="BQ46" s="90"/>
      <c r="BR46" s="89"/>
      <c r="BS46" s="90"/>
      <c r="BT46" s="89">
        <v>7.6</v>
      </c>
      <c r="BU46" s="90"/>
      <c r="BV46" s="164"/>
      <c r="BW46" s="160"/>
      <c r="BX46" s="164"/>
      <c r="BY46" s="160"/>
      <c r="BZ46" s="86">
        <f t="shared" si="28"/>
        <v>7.6</v>
      </c>
      <c r="CA46" s="10">
        <f t="shared" si="29"/>
        <v>0</v>
      </c>
    </row>
    <row r="47" spans="1:82" s="73" customFormat="1">
      <c r="A47" s="74" t="s">
        <v>24</v>
      </c>
      <c r="B47" s="75" t="s">
        <v>6</v>
      </c>
      <c r="C47" s="69">
        <f t="shared" si="36"/>
        <v>224</v>
      </c>
      <c r="D47" s="9">
        <f t="shared" si="37"/>
        <v>0</v>
      </c>
      <c r="E47" s="66">
        <v>4</v>
      </c>
      <c r="F47" s="70">
        <f t="shared" si="38"/>
        <v>56</v>
      </c>
      <c r="G47" s="9">
        <f t="shared" si="27"/>
        <v>0</v>
      </c>
      <c r="H47" s="23"/>
      <c r="I47" s="25"/>
      <c r="J47" s="23"/>
      <c r="K47" s="25"/>
      <c r="L47" s="23"/>
      <c r="M47" s="25"/>
      <c r="N47" s="23"/>
      <c r="O47" s="25"/>
      <c r="P47" s="23"/>
      <c r="Q47" s="25"/>
      <c r="R47" s="46">
        <f t="shared" si="39"/>
        <v>0</v>
      </c>
      <c r="S47" s="10">
        <f t="shared" si="40"/>
        <v>0</v>
      </c>
      <c r="T47" s="23"/>
      <c r="U47" s="25"/>
      <c r="V47" s="23"/>
      <c r="W47" s="25"/>
      <c r="X47" s="23"/>
      <c r="Y47" s="25"/>
      <c r="Z47" s="23"/>
      <c r="AA47" s="25"/>
      <c r="AB47" s="23"/>
      <c r="AC47" s="25"/>
      <c r="AD47" s="23"/>
      <c r="AE47" s="25"/>
      <c r="AF47" s="23"/>
      <c r="AG47" s="25"/>
      <c r="AH47" s="40">
        <f t="shared" si="30"/>
        <v>0</v>
      </c>
      <c r="AI47" s="10">
        <f t="shared" si="31"/>
        <v>0</v>
      </c>
      <c r="AJ47" s="23"/>
      <c r="AK47" s="25"/>
      <c r="AL47" s="23"/>
      <c r="AM47" s="25"/>
      <c r="AN47" s="23">
        <v>56</v>
      </c>
      <c r="AO47" s="25"/>
      <c r="AP47" s="23">
        <v>56</v>
      </c>
      <c r="AQ47" s="25"/>
      <c r="AR47" s="23"/>
      <c r="AS47" s="25"/>
      <c r="AT47" s="23"/>
      <c r="AU47" s="25"/>
      <c r="AV47" s="23"/>
      <c r="AW47" s="25"/>
      <c r="AX47" s="49">
        <f t="shared" si="32"/>
        <v>112</v>
      </c>
      <c r="AY47" s="10">
        <f t="shared" si="33"/>
        <v>0</v>
      </c>
      <c r="AZ47" s="23"/>
      <c r="BA47" s="25"/>
      <c r="BB47" s="23">
        <v>56</v>
      </c>
      <c r="BC47" s="25"/>
      <c r="BD47" s="23">
        <v>56</v>
      </c>
      <c r="BE47" s="25"/>
      <c r="BF47" s="23"/>
      <c r="BG47" s="25"/>
      <c r="BH47" s="23"/>
      <c r="BI47" s="25"/>
      <c r="BJ47" s="23"/>
      <c r="BK47" s="25"/>
      <c r="BL47" s="23"/>
      <c r="BM47" s="25"/>
      <c r="BN47" s="20">
        <f t="shared" si="34"/>
        <v>112</v>
      </c>
      <c r="BO47" s="10">
        <f t="shared" si="35"/>
        <v>0</v>
      </c>
      <c r="BP47" s="102"/>
      <c r="BQ47" s="7"/>
      <c r="BR47" s="102"/>
      <c r="BS47" s="7"/>
      <c r="BT47" s="102"/>
      <c r="BU47" s="7"/>
      <c r="BV47" s="164"/>
      <c r="BW47" s="160"/>
      <c r="BX47" s="164"/>
      <c r="BY47" s="160"/>
      <c r="BZ47" s="77">
        <f t="shared" si="28"/>
        <v>0</v>
      </c>
      <c r="CA47" s="10">
        <f t="shared" si="29"/>
        <v>0</v>
      </c>
    </row>
    <row r="48" spans="1:82" s="87" customFormat="1">
      <c r="A48" s="78" t="s">
        <v>3</v>
      </c>
      <c r="B48" s="79" t="s">
        <v>6</v>
      </c>
      <c r="C48" s="80">
        <f t="shared" si="36"/>
        <v>215.11999999999998</v>
      </c>
      <c r="D48" s="9">
        <f t="shared" si="37"/>
        <v>0</v>
      </c>
      <c r="E48" s="66">
        <v>10</v>
      </c>
      <c r="F48" s="81">
        <f t="shared" si="38"/>
        <v>21.511999999999997</v>
      </c>
      <c r="G48" s="9">
        <f t="shared" si="27"/>
        <v>0</v>
      </c>
      <c r="H48" s="33"/>
      <c r="I48" s="88"/>
      <c r="J48" s="33"/>
      <c r="K48" s="88"/>
      <c r="L48" s="33"/>
      <c r="M48" s="88"/>
      <c r="N48" s="33"/>
      <c r="O48" s="88"/>
      <c r="P48" s="33"/>
      <c r="Q48" s="88"/>
      <c r="R48" s="83">
        <f t="shared" si="39"/>
        <v>0</v>
      </c>
      <c r="S48" s="10">
        <f t="shared" si="40"/>
        <v>0</v>
      </c>
      <c r="T48" s="33">
        <v>24.2</v>
      </c>
      <c r="U48" s="88"/>
      <c r="V48" s="33">
        <v>23</v>
      </c>
      <c r="W48" s="88"/>
      <c r="X48" s="33">
        <v>23.9</v>
      </c>
      <c r="Y48" s="88"/>
      <c r="Z48" s="33"/>
      <c r="AA48" s="88"/>
      <c r="AB48" s="33"/>
      <c r="AC48" s="88"/>
      <c r="AD48" s="33"/>
      <c r="AE48" s="88"/>
      <c r="AF48" s="33"/>
      <c r="AG48" s="88"/>
      <c r="AH48" s="42">
        <f t="shared" si="30"/>
        <v>71.099999999999994</v>
      </c>
      <c r="AI48" s="10">
        <f t="shared" si="31"/>
        <v>0</v>
      </c>
      <c r="AJ48" s="33">
        <v>23.5</v>
      </c>
      <c r="AK48" s="88"/>
      <c r="AL48" s="33"/>
      <c r="AM48" s="88"/>
      <c r="AN48" s="33">
        <v>25.5</v>
      </c>
      <c r="AO48" s="88"/>
      <c r="AP48" s="33">
        <v>11.5</v>
      </c>
      <c r="AQ48" s="88"/>
      <c r="AR48" s="33">
        <v>12</v>
      </c>
      <c r="AS48" s="88"/>
      <c r="AT48" s="33"/>
      <c r="AU48" s="88"/>
      <c r="AV48" s="33"/>
      <c r="AW48" s="88"/>
      <c r="AX48" s="50">
        <f t="shared" si="32"/>
        <v>72.5</v>
      </c>
      <c r="AY48" s="10">
        <f t="shared" si="33"/>
        <v>0</v>
      </c>
      <c r="AZ48" s="33">
        <v>24.1</v>
      </c>
      <c r="BA48" s="88"/>
      <c r="BB48" s="33"/>
      <c r="BC48" s="88"/>
      <c r="BD48" s="33"/>
      <c r="BE48" s="88"/>
      <c r="BF48" s="33">
        <v>24</v>
      </c>
      <c r="BG48" s="88"/>
      <c r="BH48" s="33"/>
      <c r="BI48" s="88"/>
      <c r="BJ48" s="33"/>
      <c r="BK48" s="88"/>
      <c r="BL48" s="33"/>
      <c r="BM48" s="88"/>
      <c r="BN48" s="34">
        <f t="shared" si="34"/>
        <v>48.1</v>
      </c>
      <c r="BO48" s="10">
        <f t="shared" si="35"/>
        <v>0</v>
      </c>
      <c r="BP48" s="89"/>
      <c r="BQ48" s="90"/>
      <c r="BR48" s="89">
        <v>23.42</v>
      </c>
      <c r="BS48" s="90"/>
      <c r="BT48" s="89"/>
      <c r="BU48" s="90"/>
      <c r="BV48" s="164"/>
      <c r="BW48" s="160"/>
      <c r="BX48" s="164"/>
      <c r="BY48" s="160"/>
      <c r="BZ48" s="86">
        <f t="shared" si="28"/>
        <v>23.42</v>
      </c>
      <c r="CA48" s="10">
        <f t="shared" si="29"/>
        <v>0</v>
      </c>
    </row>
    <row r="49" spans="1:82" s="73" customFormat="1">
      <c r="A49" s="74" t="s">
        <v>28</v>
      </c>
      <c r="B49" s="75" t="s">
        <v>6</v>
      </c>
      <c r="C49" s="69">
        <f t="shared" si="36"/>
        <v>309</v>
      </c>
      <c r="D49" s="9">
        <f t="shared" si="37"/>
        <v>3310</v>
      </c>
      <c r="E49" s="66">
        <v>19</v>
      </c>
      <c r="F49" s="70">
        <f t="shared" si="38"/>
        <v>16.263157894736842</v>
      </c>
      <c r="G49" s="9">
        <f t="shared" si="27"/>
        <v>174.21052631578948</v>
      </c>
      <c r="H49" s="22">
        <v>15</v>
      </c>
      <c r="I49" s="26">
        <v>170</v>
      </c>
      <c r="J49" s="22">
        <v>15</v>
      </c>
      <c r="K49" s="26">
        <v>170</v>
      </c>
      <c r="L49" s="22">
        <v>18</v>
      </c>
      <c r="M49" s="26">
        <v>190</v>
      </c>
      <c r="N49" s="22">
        <v>15</v>
      </c>
      <c r="O49" s="26">
        <v>170</v>
      </c>
      <c r="P49" s="22">
        <v>11</v>
      </c>
      <c r="Q49" s="26">
        <v>180</v>
      </c>
      <c r="R49" s="46">
        <f t="shared" si="39"/>
        <v>74</v>
      </c>
      <c r="S49" s="10">
        <f t="shared" si="40"/>
        <v>880</v>
      </c>
      <c r="T49" s="22">
        <v>18</v>
      </c>
      <c r="U49" s="26">
        <v>190</v>
      </c>
      <c r="V49" s="22">
        <v>16</v>
      </c>
      <c r="W49" s="26">
        <v>170</v>
      </c>
      <c r="X49" s="22">
        <v>11</v>
      </c>
      <c r="Y49" s="26">
        <v>180</v>
      </c>
      <c r="Z49" s="22">
        <v>16</v>
      </c>
      <c r="AA49" s="26">
        <v>160</v>
      </c>
      <c r="AB49" s="22">
        <v>23</v>
      </c>
      <c r="AC49" s="26">
        <v>170</v>
      </c>
      <c r="AD49" s="22"/>
      <c r="AE49" s="26"/>
      <c r="AF49" s="22"/>
      <c r="AG49" s="26"/>
      <c r="AH49" s="40">
        <f t="shared" si="30"/>
        <v>84</v>
      </c>
      <c r="AI49" s="10">
        <f t="shared" si="31"/>
        <v>870</v>
      </c>
      <c r="AJ49" s="22">
        <v>13</v>
      </c>
      <c r="AK49" s="26">
        <v>190</v>
      </c>
      <c r="AL49" s="22"/>
      <c r="AM49" s="26"/>
      <c r="AN49" s="22">
        <v>24</v>
      </c>
      <c r="AO49" s="26">
        <v>180</v>
      </c>
      <c r="AP49" s="22">
        <v>18</v>
      </c>
      <c r="AQ49" s="26">
        <v>170</v>
      </c>
      <c r="AR49" s="22">
        <v>11</v>
      </c>
      <c r="AS49" s="26">
        <v>190</v>
      </c>
      <c r="AT49" s="22"/>
      <c r="AU49" s="26"/>
      <c r="AV49" s="22"/>
      <c r="AW49" s="26"/>
      <c r="AX49" s="49">
        <f t="shared" si="32"/>
        <v>66</v>
      </c>
      <c r="AY49" s="10">
        <f t="shared" si="33"/>
        <v>730</v>
      </c>
      <c r="AZ49" s="22"/>
      <c r="BA49" s="26"/>
      <c r="BB49" s="22">
        <v>19</v>
      </c>
      <c r="BC49" s="26">
        <v>220</v>
      </c>
      <c r="BD49" s="22"/>
      <c r="BE49" s="26"/>
      <c r="BF49" s="22">
        <v>32</v>
      </c>
      <c r="BG49" s="26">
        <v>160</v>
      </c>
      <c r="BH49" s="22">
        <v>13</v>
      </c>
      <c r="BI49" s="26">
        <v>190</v>
      </c>
      <c r="BJ49" s="22"/>
      <c r="BK49" s="26"/>
      <c r="BL49" s="22"/>
      <c r="BM49" s="26"/>
      <c r="BN49" s="20">
        <f t="shared" si="34"/>
        <v>64</v>
      </c>
      <c r="BO49" s="10">
        <f t="shared" si="35"/>
        <v>570</v>
      </c>
      <c r="BP49" s="76"/>
      <c r="BQ49" s="6"/>
      <c r="BR49" s="76">
        <v>8</v>
      </c>
      <c r="BS49" s="6">
        <v>80</v>
      </c>
      <c r="BT49" s="76">
        <v>13</v>
      </c>
      <c r="BU49" s="6">
        <v>180</v>
      </c>
      <c r="BV49" s="163"/>
      <c r="BW49" s="159"/>
      <c r="BX49" s="163"/>
      <c r="BY49" s="159"/>
      <c r="BZ49" s="77">
        <f t="shared" si="28"/>
        <v>21</v>
      </c>
      <c r="CA49" s="10">
        <f t="shared" si="29"/>
        <v>260</v>
      </c>
    </row>
    <row r="50" spans="1:82" s="73" customFormat="1">
      <c r="A50" s="74" t="s">
        <v>25</v>
      </c>
      <c r="B50" s="75" t="s">
        <v>6</v>
      </c>
      <c r="C50" s="69">
        <f t="shared" si="36"/>
        <v>112</v>
      </c>
      <c r="D50" s="9">
        <f t="shared" si="37"/>
        <v>0</v>
      </c>
      <c r="E50" s="66">
        <v>7</v>
      </c>
      <c r="F50" s="70">
        <f t="shared" si="38"/>
        <v>16</v>
      </c>
      <c r="G50" s="9">
        <f t="shared" si="27"/>
        <v>0</v>
      </c>
      <c r="H50" s="22"/>
      <c r="I50" s="26"/>
      <c r="J50" s="22">
        <v>16</v>
      </c>
      <c r="K50" s="26"/>
      <c r="L50" s="22">
        <v>16</v>
      </c>
      <c r="M50" s="26"/>
      <c r="N50" s="22"/>
      <c r="O50" s="26"/>
      <c r="P50" s="22"/>
      <c r="Q50" s="26"/>
      <c r="R50" s="46">
        <f t="shared" si="39"/>
        <v>32</v>
      </c>
      <c r="S50" s="10">
        <f t="shared" si="40"/>
        <v>0</v>
      </c>
      <c r="T50" s="22">
        <v>16</v>
      </c>
      <c r="U50" s="26"/>
      <c r="V50" s="22">
        <v>16</v>
      </c>
      <c r="W50" s="26"/>
      <c r="X50" s="22">
        <v>16</v>
      </c>
      <c r="Y50" s="26"/>
      <c r="Z50" s="22"/>
      <c r="AA50" s="26"/>
      <c r="AB50" s="22"/>
      <c r="AC50" s="26"/>
      <c r="AD50" s="22"/>
      <c r="AE50" s="26"/>
      <c r="AF50" s="22"/>
      <c r="AG50" s="26"/>
      <c r="AH50" s="40">
        <f t="shared" si="30"/>
        <v>48</v>
      </c>
      <c r="AI50" s="10">
        <f t="shared" si="31"/>
        <v>0</v>
      </c>
      <c r="AJ50" s="22"/>
      <c r="AK50" s="26"/>
      <c r="AL50" s="22"/>
      <c r="AM50" s="26"/>
      <c r="AN50" s="22">
        <v>16</v>
      </c>
      <c r="AO50" s="26"/>
      <c r="AP50" s="22">
        <v>16</v>
      </c>
      <c r="AQ50" s="26"/>
      <c r="AR50" s="22"/>
      <c r="AS50" s="26"/>
      <c r="AT50" s="22"/>
      <c r="AU50" s="26"/>
      <c r="AV50" s="22"/>
      <c r="AW50" s="26"/>
      <c r="AX50" s="49">
        <f t="shared" si="32"/>
        <v>32</v>
      </c>
      <c r="AY50" s="10">
        <f t="shared" si="33"/>
        <v>0</v>
      </c>
      <c r="AZ50" s="22"/>
      <c r="BA50" s="26"/>
      <c r="BB50" s="22"/>
      <c r="BC50" s="26"/>
      <c r="BD50" s="22"/>
      <c r="BE50" s="26"/>
      <c r="BF50" s="22"/>
      <c r="BG50" s="26"/>
      <c r="BH50" s="22"/>
      <c r="BI50" s="26"/>
      <c r="BJ50" s="22"/>
      <c r="BK50" s="26"/>
      <c r="BL50" s="22"/>
      <c r="BM50" s="26"/>
      <c r="BN50" s="20">
        <f t="shared" si="34"/>
        <v>0</v>
      </c>
      <c r="BO50" s="10">
        <f t="shared" si="35"/>
        <v>0</v>
      </c>
      <c r="BP50" s="76"/>
      <c r="BQ50" s="6"/>
      <c r="BR50" s="76"/>
      <c r="BS50" s="6"/>
      <c r="BT50" s="76"/>
      <c r="BU50" s="6"/>
      <c r="BV50" s="163"/>
      <c r="BW50" s="159"/>
      <c r="BX50" s="163"/>
      <c r="BY50" s="159"/>
      <c r="BZ50" s="77">
        <f t="shared" si="28"/>
        <v>0</v>
      </c>
      <c r="CA50" s="10">
        <f t="shared" si="29"/>
        <v>0</v>
      </c>
    </row>
    <row r="51" spans="1:82" s="114" customFormat="1">
      <c r="A51" s="103" t="s">
        <v>19</v>
      </c>
      <c r="B51" s="104" t="s">
        <v>6</v>
      </c>
      <c r="C51" s="105">
        <f t="shared" si="36"/>
        <v>225.53300000000002</v>
      </c>
      <c r="D51" s="9">
        <f t="shared" si="37"/>
        <v>0</v>
      </c>
      <c r="E51" s="66">
        <v>9</v>
      </c>
      <c r="F51" s="106">
        <f t="shared" si="38"/>
        <v>25.059222222222225</v>
      </c>
      <c r="G51" s="9">
        <f t="shared" si="27"/>
        <v>0</v>
      </c>
      <c r="H51" s="28"/>
      <c r="I51" s="107"/>
      <c r="J51" s="28"/>
      <c r="K51" s="107"/>
      <c r="L51" s="28">
        <v>15</v>
      </c>
      <c r="M51" s="107"/>
      <c r="N51" s="28"/>
      <c r="O51" s="107"/>
      <c r="P51" s="28">
        <v>25</v>
      </c>
      <c r="Q51" s="107"/>
      <c r="R51" s="108">
        <f t="shared" si="39"/>
        <v>40</v>
      </c>
      <c r="S51" s="10">
        <f t="shared" si="40"/>
        <v>0</v>
      </c>
      <c r="T51" s="28"/>
      <c r="U51" s="107"/>
      <c r="V51" s="28"/>
      <c r="W51" s="107"/>
      <c r="X51" s="28"/>
      <c r="Y51" s="107"/>
      <c r="Z51" s="28"/>
      <c r="AA51" s="107"/>
      <c r="AB51" s="28"/>
      <c r="AC51" s="107"/>
      <c r="AD51" s="28"/>
      <c r="AE51" s="107"/>
      <c r="AF51" s="28"/>
      <c r="AG51" s="107"/>
      <c r="AH51" s="109">
        <f t="shared" si="30"/>
        <v>0</v>
      </c>
      <c r="AI51" s="10">
        <f t="shared" si="31"/>
        <v>0</v>
      </c>
      <c r="AJ51" s="28">
        <v>34</v>
      </c>
      <c r="AK51" s="107"/>
      <c r="AL51" s="28"/>
      <c r="AM51" s="107"/>
      <c r="AN51" s="28">
        <v>15</v>
      </c>
      <c r="AO51" s="107"/>
      <c r="AP51" s="28"/>
      <c r="AQ51" s="107"/>
      <c r="AR51" s="28">
        <v>48</v>
      </c>
      <c r="AS51" s="107"/>
      <c r="AT51" s="28"/>
      <c r="AU51" s="107"/>
      <c r="AV51" s="28"/>
      <c r="AW51" s="107"/>
      <c r="AX51" s="110">
        <f t="shared" si="32"/>
        <v>97</v>
      </c>
      <c r="AY51" s="10">
        <f t="shared" si="33"/>
        <v>0</v>
      </c>
      <c r="AZ51" s="28">
        <v>15</v>
      </c>
      <c r="BA51" s="107"/>
      <c r="BB51" s="28"/>
      <c r="BC51" s="107"/>
      <c r="BD51" s="28">
        <v>43.331000000000003</v>
      </c>
      <c r="BE51" s="107"/>
      <c r="BF51" s="28"/>
      <c r="BG51" s="107"/>
      <c r="BH51" s="28">
        <v>15</v>
      </c>
      <c r="BI51" s="107"/>
      <c r="BJ51" s="28"/>
      <c r="BK51" s="107"/>
      <c r="BL51" s="28"/>
      <c r="BM51" s="107"/>
      <c r="BN51" s="30">
        <f t="shared" si="34"/>
        <v>73.331000000000003</v>
      </c>
      <c r="BO51" s="10">
        <f t="shared" si="35"/>
        <v>0</v>
      </c>
      <c r="BP51" s="111">
        <v>15.202</v>
      </c>
      <c r="BQ51" s="112"/>
      <c r="BR51" s="111"/>
      <c r="BS51" s="112"/>
      <c r="BT51" s="111"/>
      <c r="BU51" s="112"/>
      <c r="BV51" s="163"/>
      <c r="BW51" s="159"/>
      <c r="BX51" s="163"/>
      <c r="BY51" s="159"/>
      <c r="BZ51" s="113">
        <f t="shared" si="28"/>
        <v>15.202</v>
      </c>
      <c r="CA51" s="10">
        <f t="shared" si="29"/>
        <v>0</v>
      </c>
    </row>
    <row r="52" spans="1:82" s="73" customFormat="1">
      <c r="A52" s="74" t="s">
        <v>30</v>
      </c>
      <c r="B52" s="75" t="s">
        <v>31</v>
      </c>
      <c r="C52" s="69">
        <f t="shared" si="36"/>
        <v>32</v>
      </c>
      <c r="D52" s="9">
        <f t="shared" si="37"/>
        <v>0</v>
      </c>
      <c r="E52" s="66">
        <v>4</v>
      </c>
      <c r="F52" s="70">
        <f t="shared" si="38"/>
        <v>8</v>
      </c>
      <c r="G52" s="9">
        <f t="shared" si="27"/>
        <v>0</v>
      </c>
      <c r="H52" s="22"/>
      <c r="I52" s="26"/>
      <c r="J52" s="22"/>
      <c r="K52" s="26"/>
      <c r="L52" s="22"/>
      <c r="M52" s="26"/>
      <c r="N52" s="22"/>
      <c r="O52" s="26"/>
      <c r="P52" s="22"/>
      <c r="Q52" s="26"/>
      <c r="R52" s="46">
        <f t="shared" si="39"/>
        <v>0</v>
      </c>
      <c r="S52" s="10">
        <f t="shared" si="40"/>
        <v>0</v>
      </c>
      <c r="T52" s="22"/>
      <c r="U52" s="26"/>
      <c r="V52" s="22"/>
      <c r="W52" s="26"/>
      <c r="X52" s="22"/>
      <c r="Y52" s="26"/>
      <c r="Z52" s="22"/>
      <c r="AA52" s="26"/>
      <c r="AB52" s="22"/>
      <c r="AC52" s="26"/>
      <c r="AD52" s="22"/>
      <c r="AE52" s="26"/>
      <c r="AF52" s="22"/>
      <c r="AG52" s="26"/>
      <c r="AH52" s="40">
        <f t="shared" si="30"/>
        <v>0</v>
      </c>
      <c r="AI52" s="10">
        <f t="shared" si="31"/>
        <v>0</v>
      </c>
      <c r="AJ52" s="22">
        <v>8</v>
      </c>
      <c r="AK52" s="26"/>
      <c r="AL52" s="22">
        <v>8</v>
      </c>
      <c r="AM52" s="26"/>
      <c r="AN52" s="22"/>
      <c r="AO52" s="26"/>
      <c r="AP52" s="22"/>
      <c r="AQ52" s="26"/>
      <c r="AR52" s="22"/>
      <c r="AS52" s="26"/>
      <c r="AT52" s="22"/>
      <c r="AU52" s="26"/>
      <c r="AV52" s="22"/>
      <c r="AW52" s="26"/>
      <c r="AX52" s="49">
        <f t="shared" si="32"/>
        <v>16</v>
      </c>
      <c r="AY52" s="10">
        <f t="shared" si="33"/>
        <v>0</v>
      </c>
      <c r="AZ52" s="22"/>
      <c r="BA52" s="26"/>
      <c r="BB52" s="22"/>
      <c r="BC52" s="26"/>
      <c r="BD52" s="22"/>
      <c r="BE52" s="26"/>
      <c r="BF52" s="22">
        <v>8</v>
      </c>
      <c r="BG52" s="26"/>
      <c r="BH52" s="22"/>
      <c r="BI52" s="26"/>
      <c r="BJ52" s="22"/>
      <c r="BK52" s="26"/>
      <c r="BL52" s="22"/>
      <c r="BM52" s="26"/>
      <c r="BN52" s="20">
        <f t="shared" si="34"/>
        <v>8</v>
      </c>
      <c r="BO52" s="10">
        <f t="shared" si="35"/>
        <v>0</v>
      </c>
      <c r="BP52" s="76"/>
      <c r="BQ52" s="6"/>
      <c r="BR52" s="76">
        <v>8</v>
      </c>
      <c r="BS52" s="6"/>
      <c r="BT52" s="76"/>
      <c r="BU52" s="6"/>
      <c r="BV52" s="163"/>
      <c r="BW52" s="159"/>
      <c r="BX52" s="163"/>
      <c r="BY52" s="159"/>
      <c r="BZ52" s="77">
        <f t="shared" si="28"/>
        <v>8</v>
      </c>
      <c r="CA52" s="10">
        <f t="shared" si="29"/>
        <v>0</v>
      </c>
    </row>
    <row r="53" spans="1:82" s="124" customFormat="1">
      <c r="A53" s="115" t="s">
        <v>27</v>
      </c>
      <c r="B53" s="116" t="s">
        <v>6</v>
      </c>
      <c r="C53" s="117">
        <f t="shared" si="36"/>
        <v>314.18</v>
      </c>
      <c r="D53" s="9">
        <f t="shared" si="37"/>
        <v>0</v>
      </c>
      <c r="E53" s="66">
        <v>4</v>
      </c>
      <c r="F53" s="118">
        <f t="shared" si="38"/>
        <v>78.545000000000002</v>
      </c>
      <c r="G53" s="9">
        <f t="shared" si="27"/>
        <v>0</v>
      </c>
      <c r="H53" s="38"/>
      <c r="I53" s="119"/>
      <c r="J53" s="38"/>
      <c r="K53" s="119"/>
      <c r="L53" s="38"/>
      <c r="M53" s="119"/>
      <c r="N53" s="38"/>
      <c r="O53" s="119"/>
      <c r="P53" s="38"/>
      <c r="Q53" s="119"/>
      <c r="R53" s="120">
        <f t="shared" si="39"/>
        <v>0</v>
      </c>
      <c r="S53" s="10">
        <f t="shared" si="40"/>
        <v>0</v>
      </c>
      <c r="T53" s="38">
        <v>51.7</v>
      </c>
      <c r="U53" s="119"/>
      <c r="V53" s="38">
        <v>97.5</v>
      </c>
      <c r="W53" s="119"/>
      <c r="X53" s="38"/>
      <c r="Y53" s="119"/>
      <c r="Z53" s="38"/>
      <c r="AA53" s="119"/>
      <c r="AB53" s="38"/>
      <c r="AC53" s="119"/>
      <c r="AD53" s="38"/>
      <c r="AE53" s="119"/>
      <c r="AF53" s="38"/>
      <c r="AG53" s="119"/>
      <c r="AH53" s="43">
        <f t="shared" si="30"/>
        <v>149.19999999999999</v>
      </c>
      <c r="AI53" s="10">
        <f t="shared" si="31"/>
        <v>0</v>
      </c>
      <c r="AJ53" s="38"/>
      <c r="AK53" s="119"/>
      <c r="AL53" s="38"/>
      <c r="AM53" s="119"/>
      <c r="AN53" s="38"/>
      <c r="AO53" s="119"/>
      <c r="AP53" s="38"/>
      <c r="AQ53" s="119"/>
      <c r="AR53" s="38"/>
      <c r="AS53" s="119"/>
      <c r="AT53" s="38"/>
      <c r="AU53" s="119"/>
      <c r="AV53" s="38"/>
      <c r="AW53" s="119"/>
      <c r="AX53" s="51">
        <f t="shared" si="32"/>
        <v>0</v>
      </c>
      <c r="AY53" s="10">
        <f t="shared" si="33"/>
        <v>0</v>
      </c>
      <c r="AZ53" s="38"/>
      <c r="BA53" s="119"/>
      <c r="BB53" s="38"/>
      <c r="BC53" s="119"/>
      <c r="BD53" s="38"/>
      <c r="BE53" s="119"/>
      <c r="BF53" s="38">
        <v>81.180000000000007</v>
      </c>
      <c r="BG53" s="119"/>
      <c r="BH53" s="38"/>
      <c r="BI53" s="119"/>
      <c r="BJ53" s="38"/>
      <c r="BK53" s="119"/>
      <c r="BL53" s="38"/>
      <c r="BM53" s="119"/>
      <c r="BN53" s="31">
        <f t="shared" si="34"/>
        <v>81.180000000000007</v>
      </c>
      <c r="BO53" s="10">
        <f t="shared" si="35"/>
        <v>0</v>
      </c>
      <c r="BP53" s="121"/>
      <c r="BQ53" s="122"/>
      <c r="BR53" s="121">
        <v>83.8</v>
      </c>
      <c r="BS53" s="122"/>
      <c r="BT53" s="121"/>
      <c r="BU53" s="122"/>
      <c r="BV53" s="163"/>
      <c r="BW53" s="159"/>
      <c r="BX53" s="163"/>
      <c r="BY53" s="159"/>
      <c r="BZ53" s="123">
        <f t="shared" si="28"/>
        <v>83.8</v>
      </c>
      <c r="CA53" s="10">
        <f t="shared" si="29"/>
        <v>0</v>
      </c>
    </row>
    <row r="54" spans="1:82" s="124" customFormat="1">
      <c r="A54" s="115" t="s">
        <v>2</v>
      </c>
      <c r="B54" s="116" t="s">
        <v>26</v>
      </c>
      <c r="C54" s="117">
        <f t="shared" si="36"/>
        <v>80.319999999999993</v>
      </c>
      <c r="D54" s="9">
        <f t="shared" si="37"/>
        <v>0</v>
      </c>
      <c r="E54" s="66">
        <v>4</v>
      </c>
      <c r="F54" s="118">
        <f t="shared" si="38"/>
        <v>20.079999999999998</v>
      </c>
      <c r="G54" s="9">
        <f t="shared" si="27"/>
        <v>0</v>
      </c>
      <c r="H54" s="38"/>
      <c r="I54" s="119"/>
      <c r="J54" s="38"/>
      <c r="K54" s="119"/>
      <c r="L54" s="38"/>
      <c r="M54" s="119"/>
      <c r="N54" s="38"/>
      <c r="O54" s="119"/>
      <c r="P54" s="38"/>
      <c r="Q54" s="119"/>
      <c r="R54" s="120">
        <f t="shared" si="39"/>
        <v>0</v>
      </c>
      <c r="S54" s="10">
        <f t="shared" si="40"/>
        <v>0</v>
      </c>
      <c r="T54" s="38"/>
      <c r="U54" s="119"/>
      <c r="V54" s="38">
        <v>22.05</v>
      </c>
      <c r="W54" s="119"/>
      <c r="X54" s="38"/>
      <c r="Y54" s="119"/>
      <c r="Z54" s="38"/>
      <c r="AA54" s="119"/>
      <c r="AB54" s="38"/>
      <c r="AC54" s="119"/>
      <c r="AD54" s="38"/>
      <c r="AE54" s="119"/>
      <c r="AF54" s="38"/>
      <c r="AG54" s="119"/>
      <c r="AH54" s="43">
        <f t="shared" si="30"/>
        <v>22.05</v>
      </c>
      <c r="AI54" s="10">
        <f t="shared" si="31"/>
        <v>0</v>
      </c>
      <c r="AJ54" s="38">
        <v>19.93</v>
      </c>
      <c r="AK54" s="119"/>
      <c r="AL54" s="38">
        <v>22.59</v>
      </c>
      <c r="AM54" s="119"/>
      <c r="AN54" s="38"/>
      <c r="AO54" s="119"/>
      <c r="AP54" s="38"/>
      <c r="AQ54" s="119"/>
      <c r="AR54" s="38"/>
      <c r="AS54" s="119"/>
      <c r="AT54" s="38"/>
      <c r="AU54" s="119"/>
      <c r="AV54" s="38"/>
      <c r="AW54" s="119"/>
      <c r="AX54" s="51">
        <f t="shared" si="32"/>
        <v>42.519999999999996</v>
      </c>
      <c r="AY54" s="10">
        <f t="shared" si="33"/>
        <v>0</v>
      </c>
      <c r="AZ54" s="38"/>
      <c r="BA54" s="119"/>
      <c r="BB54" s="38"/>
      <c r="BC54" s="119"/>
      <c r="BD54" s="38"/>
      <c r="BE54" s="119"/>
      <c r="BF54" s="38"/>
      <c r="BG54" s="119"/>
      <c r="BH54" s="38"/>
      <c r="BI54" s="119"/>
      <c r="BJ54" s="38"/>
      <c r="BK54" s="119"/>
      <c r="BL54" s="38"/>
      <c r="BM54" s="119"/>
      <c r="BN54" s="31">
        <f t="shared" si="34"/>
        <v>0</v>
      </c>
      <c r="BO54" s="10">
        <f t="shared" si="35"/>
        <v>0</v>
      </c>
      <c r="BP54" s="125"/>
      <c r="BQ54" s="126"/>
      <c r="BR54" s="125">
        <v>15.75</v>
      </c>
      <c r="BS54" s="126"/>
      <c r="BT54" s="125"/>
      <c r="BU54" s="126"/>
      <c r="BV54" s="164"/>
      <c r="BW54" s="160"/>
      <c r="BX54" s="164"/>
      <c r="BY54" s="160"/>
      <c r="BZ54" s="123">
        <f t="shared" si="28"/>
        <v>15.75</v>
      </c>
      <c r="CA54" s="10">
        <f t="shared" si="29"/>
        <v>0</v>
      </c>
    </row>
    <row r="55" spans="1:82" s="73" customFormat="1">
      <c r="A55" s="74" t="s">
        <v>44</v>
      </c>
      <c r="B55" s="75" t="s">
        <v>6</v>
      </c>
      <c r="C55" s="69">
        <f t="shared" si="36"/>
        <v>271</v>
      </c>
      <c r="D55" s="9">
        <f t="shared" si="37"/>
        <v>0</v>
      </c>
      <c r="E55" s="66">
        <v>8</v>
      </c>
      <c r="F55" s="70">
        <f t="shared" si="38"/>
        <v>33.875</v>
      </c>
      <c r="G55" s="9">
        <f t="shared" si="27"/>
        <v>0</v>
      </c>
      <c r="H55" s="23"/>
      <c r="I55" s="25"/>
      <c r="J55" s="23">
        <v>39</v>
      </c>
      <c r="K55" s="25"/>
      <c r="L55" s="23">
        <v>32</v>
      </c>
      <c r="M55" s="25"/>
      <c r="N55" s="23"/>
      <c r="O55" s="25"/>
      <c r="P55" s="23">
        <v>39</v>
      </c>
      <c r="Q55" s="25"/>
      <c r="R55" s="46">
        <f t="shared" si="39"/>
        <v>110</v>
      </c>
      <c r="S55" s="10">
        <f t="shared" si="40"/>
        <v>0</v>
      </c>
      <c r="T55" s="23"/>
      <c r="U55" s="25"/>
      <c r="V55" s="23"/>
      <c r="W55" s="25"/>
      <c r="X55" s="23">
        <v>33</v>
      </c>
      <c r="Y55" s="25"/>
      <c r="Z55" s="23">
        <v>33</v>
      </c>
      <c r="AA55" s="25"/>
      <c r="AB55" s="23"/>
      <c r="AC55" s="25"/>
      <c r="AD55" s="23"/>
      <c r="AE55" s="25"/>
      <c r="AF55" s="23"/>
      <c r="AG55" s="25"/>
      <c r="AH55" s="40">
        <f t="shared" si="30"/>
        <v>66</v>
      </c>
      <c r="AI55" s="10">
        <f t="shared" si="31"/>
        <v>0</v>
      </c>
      <c r="AJ55" s="23">
        <v>33</v>
      </c>
      <c r="AK55" s="25"/>
      <c r="AL55" s="23">
        <v>31</v>
      </c>
      <c r="AM55" s="25"/>
      <c r="AN55" s="23">
        <v>31</v>
      </c>
      <c r="AO55" s="25"/>
      <c r="AP55" s="23"/>
      <c r="AQ55" s="25"/>
      <c r="AR55" s="23"/>
      <c r="AS55" s="25"/>
      <c r="AT55" s="23"/>
      <c r="AU55" s="25"/>
      <c r="AV55" s="23"/>
      <c r="AW55" s="25"/>
      <c r="AX55" s="49">
        <f t="shared" si="32"/>
        <v>95</v>
      </c>
      <c r="AY55" s="10">
        <f t="shared" si="33"/>
        <v>0</v>
      </c>
      <c r="AZ55" s="23"/>
      <c r="BA55" s="25"/>
      <c r="BB55" s="23"/>
      <c r="BC55" s="25"/>
      <c r="BD55" s="23"/>
      <c r="BE55" s="25"/>
      <c r="BF55" s="23"/>
      <c r="BG55" s="25"/>
      <c r="BH55" s="23"/>
      <c r="BI55" s="25"/>
      <c r="BJ55" s="23"/>
      <c r="BK55" s="25"/>
      <c r="BL55" s="23"/>
      <c r="BM55" s="25"/>
      <c r="BN55" s="20">
        <f t="shared" si="34"/>
        <v>0</v>
      </c>
      <c r="BO55" s="10">
        <f t="shared" si="35"/>
        <v>0</v>
      </c>
      <c r="BP55" s="76"/>
      <c r="BQ55" s="6"/>
      <c r="BR55" s="76"/>
      <c r="BS55" s="6"/>
      <c r="BT55" s="76"/>
      <c r="BU55" s="6"/>
      <c r="BV55" s="163"/>
      <c r="BW55" s="159"/>
      <c r="BX55" s="163"/>
      <c r="BY55" s="159"/>
      <c r="BZ55" s="77">
        <f t="shared" si="28"/>
        <v>0</v>
      </c>
      <c r="CA55" s="10">
        <f t="shared" si="29"/>
        <v>0</v>
      </c>
    </row>
    <row r="56" spans="1:82" s="124" customFormat="1">
      <c r="A56" s="115" t="s">
        <v>20</v>
      </c>
      <c r="B56" s="116" t="s">
        <v>6</v>
      </c>
      <c r="C56" s="117">
        <f t="shared" si="36"/>
        <v>298.16399999999999</v>
      </c>
      <c r="D56" s="9">
        <f t="shared" si="37"/>
        <v>0</v>
      </c>
      <c r="E56" s="66">
        <v>15</v>
      </c>
      <c r="F56" s="118">
        <f t="shared" si="38"/>
        <v>19.877599999999997</v>
      </c>
      <c r="G56" s="9">
        <f t="shared" si="27"/>
        <v>0</v>
      </c>
      <c r="H56" s="38">
        <v>20.67</v>
      </c>
      <c r="I56" s="119"/>
      <c r="J56" s="38">
        <v>17.89</v>
      </c>
      <c r="K56" s="119"/>
      <c r="L56" s="38">
        <v>21.8</v>
      </c>
      <c r="M56" s="119"/>
      <c r="N56" s="38">
        <v>17.88</v>
      </c>
      <c r="O56" s="119"/>
      <c r="P56" s="38"/>
      <c r="Q56" s="119"/>
      <c r="R56" s="120">
        <f t="shared" si="39"/>
        <v>78.239999999999995</v>
      </c>
      <c r="S56" s="10">
        <f t="shared" si="40"/>
        <v>0</v>
      </c>
      <c r="T56" s="38">
        <v>21</v>
      </c>
      <c r="U56" s="119"/>
      <c r="V56" s="38">
        <v>18</v>
      </c>
      <c r="W56" s="119"/>
      <c r="X56" s="38">
        <v>18</v>
      </c>
      <c r="Y56" s="119"/>
      <c r="Z56" s="38">
        <v>18.04</v>
      </c>
      <c r="AA56" s="119"/>
      <c r="AB56" s="38"/>
      <c r="AC56" s="119"/>
      <c r="AD56" s="38"/>
      <c r="AE56" s="119"/>
      <c r="AF56" s="38"/>
      <c r="AG56" s="119"/>
      <c r="AH56" s="43">
        <f t="shared" si="30"/>
        <v>75.039999999999992</v>
      </c>
      <c r="AI56" s="10">
        <f t="shared" si="31"/>
        <v>0</v>
      </c>
      <c r="AJ56" s="38">
        <v>27.15</v>
      </c>
      <c r="AK56" s="119"/>
      <c r="AL56" s="38">
        <v>18.09</v>
      </c>
      <c r="AM56" s="119"/>
      <c r="AN56" s="38">
        <v>18.28</v>
      </c>
      <c r="AO56" s="119"/>
      <c r="AP56" s="38">
        <v>18.09</v>
      </c>
      <c r="AQ56" s="119"/>
      <c r="AR56" s="38"/>
      <c r="AS56" s="119"/>
      <c r="AT56" s="38"/>
      <c r="AU56" s="119"/>
      <c r="AV56" s="38"/>
      <c r="AW56" s="119"/>
      <c r="AX56" s="51">
        <f t="shared" si="32"/>
        <v>81.61</v>
      </c>
      <c r="AY56" s="10">
        <f t="shared" si="33"/>
        <v>0</v>
      </c>
      <c r="AZ56" s="38">
        <v>21.844000000000001</v>
      </c>
      <c r="BA56" s="119"/>
      <c r="BB56" s="38">
        <v>18.7</v>
      </c>
      <c r="BC56" s="119"/>
      <c r="BD56" s="38"/>
      <c r="BE56" s="119"/>
      <c r="BF56" s="38">
        <v>22.73</v>
      </c>
      <c r="BG56" s="119"/>
      <c r="BH56" s="38"/>
      <c r="BI56" s="119"/>
      <c r="BJ56" s="38"/>
      <c r="BK56" s="119"/>
      <c r="BL56" s="38"/>
      <c r="BM56" s="119"/>
      <c r="BN56" s="31">
        <f t="shared" si="34"/>
        <v>63.274000000000001</v>
      </c>
      <c r="BO56" s="10">
        <f t="shared" si="35"/>
        <v>0</v>
      </c>
      <c r="BP56" s="121"/>
      <c r="BQ56" s="122"/>
      <c r="BR56" s="121"/>
      <c r="BS56" s="122"/>
      <c r="BT56" s="121"/>
      <c r="BU56" s="122"/>
      <c r="BV56" s="163"/>
      <c r="BW56" s="159"/>
      <c r="BX56" s="163"/>
      <c r="BY56" s="159"/>
      <c r="BZ56" s="123">
        <f t="shared" si="28"/>
        <v>0</v>
      </c>
      <c r="CA56" s="10">
        <f t="shared" si="29"/>
        <v>0</v>
      </c>
    </row>
    <row r="57" spans="1:82" s="73" customFormat="1" ht="15.75" thickBot="1">
      <c r="A57" s="127" t="s">
        <v>12</v>
      </c>
      <c r="B57" s="128" t="s">
        <v>6</v>
      </c>
      <c r="C57" s="69">
        <f t="shared" si="36"/>
        <v>20</v>
      </c>
      <c r="D57" s="9">
        <f t="shared" si="37"/>
        <v>0</v>
      </c>
      <c r="E57" s="66">
        <v>4</v>
      </c>
      <c r="F57" s="70">
        <f t="shared" si="38"/>
        <v>5</v>
      </c>
      <c r="G57" s="9">
        <f t="shared" si="27"/>
        <v>0</v>
      </c>
      <c r="H57" s="24"/>
      <c r="I57" s="27"/>
      <c r="J57" s="24"/>
      <c r="K57" s="27"/>
      <c r="L57" s="24"/>
      <c r="M57" s="27"/>
      <c r="N57" s="24"/>
      <c r="O57" s="27"/>
      <c r="P57" s="24"/>
      <c r="Q57" s="27"/>
      <c r="R57" s="46">
        <f t="shared" si="39"/>
        <v>0</v>
      </c>
      <c r="S57" s="10">
        <f t="shared" si="40"/>
        <v>0</v>
      </c>
      <c r="T57" s="24">
        <v>2</v>
      </c>
      <c r="U57" s="27"/>
      <c r="V57" s="24"/>
      <c r="W57" s="27"/>
      <c r="X57" s="24"/>
      <c r="Y57" s="27"/>
      <c r="Z57" s="24"/>
      <c r="AA57" s="27"/>
      <c r="AB57" s="24"/>
      <c r="AC57" s="27"/>
      <c r="AD57" s="24"/>
      <c r="AE57" s="27"/>
      <c r="AF57" s="24"/>
      <c r="AG57" s="27"/>
      <c r="AH57" s="40">
        <f t="shared" si="30"/>
        <v>2</v>
      </c>
      <c r="AI57" s="10">
        <f t="shared" si="31"/>
        <v>0</v>
      </c>
      <c r="AJ57" s="24"/>
      <c r="AK57" s="27"/>
      <c r="AL57" s="24"/>
      <c r="AM57" s="27"/>
      <c r="AN57" s="24">
        <v>10</v>
      </c>
      <c r="AO57" s="27"/>
      <c r="AP57" s="24">
        <v>4</v>
      </c>
      <c r="AQ57" s="27"/>
      <c r="AR57" s="24">
        <v>4</v>
      </c>
      <c r="AS57" s="27"/>
      <c r="AT57" s="24"/>
      <c r="AU57" s="27"/>
      <c r="AV57" s="24"/>
      <c r="AW57" s="27"/>
      <c r="AX57" s="49">
        <f t="shared" si="32"/>
        <v>18</v>
      </c>
      <c r="AY57" s="10">
        <f t="shared" si="33"/>
        <v>0</v>
      </c>
      <c r="AZ57" s="24"/>
      <c r="BA57" s="27"/>
      <c r="BB57" s="24"/>
      <c r="BC57" s="27"/>
      <c r="BD57" s="24"/>
      <c r="BE57" s="27"/>
      <c r="BF57" s="24"/>
      <c r="BG57" s="27"/>
      <c r="BH57" s="24"/>
      <c r="BI57" s="27"/>
      <c r="BJ57" s="24"/>
      <c r="BK57" s="27"/>
      <c r="BL57" s="24"/>
      <c r="BM57" s="27"/>
      <c r="BN57" s="20">
        <f t="shared" si="34"/>
        <v>0</v>
      </c>
      <c r="BO57" s="10">
        <f t="shared" si="35"/>
        <v>0</v>
      </c>
      <c r="BP57" s="76"/>
      <c r="BQ57" s="6"/>
      <c r="BR57" s="76"/>
      <c r="BS57" s="6"/>
      <c r="BT57" s="76"/>
      <c r="BU57" s="6"/>
      <c r="BV57" s="163"/>
      <c r="BW57" s="159"/>
      <c r="BX57" s="163"/>
      <c r="BY57" s="159"/>
      <c r="BZ57" s="77">
        <f t="shared" si="28"/>
        <v>0</v>
      </c>
      <c r="CA57" s="10">
        <f t="shared" si="29"/>
        <v>0</v>
      </c>
    </row>
    <row r="58" spans="1:82" ht="15.75" thickBot="1">
      <c r="A58" s="215" t="s">
        <v>14</v>
      </c>
      <c r="B58" s="216"/>
      <c r="C58" s="55">
        <f t="shared" ref="C58:CA58" si="41">SUM(C38:C57)</f>
        <v>5165.0313999999998</v>
      </c>
      <c r="D58" s="11">
        <f t="shared" si="41"/>
        <v>4198</v>
      </c>
      <c r="E58" s="129">
        <f>SUM(E38:E57)</f>
        <v>180</v>
      </c>
      <c r="F58" s="65">
        <f>C58/E58</f>
        <v>28.69461888888889</v>
      </c>
      <c r="G58" s="11">
        <f>D58/E58</f>
        <v>23.322222222222223</v>
      </c>
      <c r="H58" s="44">
        <f t="shared" ref="H58:Q58" si="42">SUM(H38:H57)</f>
        <v>42.870900000000006</v>
      </c>
      <c r="I58" s="16">
        <f t="shared" si="42"/>
        <v>170</v>
      </c>
      <c r="J58" s="44">
        <f t="shared" si="42"/>
        <v>321.29089999999997</v>
      </c>
      <c r="K58" s="16">
        <f t="shared" si="42"/>
        <v>170</v>
      </c>
      <c r="L58" s="44">
        <f t="shared" si="42"/>
        <v>170.80090000000001</v>
      </c>
      <c r="M58" s="16">
        <f t="shared" si="42"/>
        <v>190</v>
      </c>
      <c r="N58" s="44">
        <f t="shared" si="42"/>
        <v>48.280900000000003</v>
      </c>
      <c r="O58" s="16">
        <f t="shared" si="42"/>
        <v>170</v>
      </c>
      <c r="P58" s="44">
        <f t="shared" si="42"/>
        <v>75.000900000000001</v>
      </c>
      <c r="Q58" s="16">
        <f t="shared" si="42"/>
        <v>180</v>
      </c>
      <c r="R58" s="47">
        <f t="shared" ref="R58:AD58" si="43">SUM(R38:R57)</f>
        <v>658.24450000000002</v>
      </c>
      <c r="S58" s="16">
        <f t="shared" si="43"/>
        <v>880</v>
      </c>
      <c r="T58" s="44">
        <f t="shared" si="43"/>
        <v>329.5009</v>
      </c>
      <c r="U58" s="16">
        <f t="shared" si="43"/>
        <v>190</v>
      </c>
      <c r="V58" s="44">
        <f t="shared" si="43"/>
        <v>398.55090000000001</v>
      </c>
      <c r="W58" s="16">
        <f t="shared" si="43"/>
        <v>170</v>
      </c>
      <c r="X58" s="44">
        <f t="shared" si="43"/>
        <v>241.90090000000001</v>
      </c>
      <c r="Y58" s="16">
        <f t="shared" si="43"/>
        <v>180</v>
      </c>
      <c r="Z58" s="44">
        <f t="shared" si="43"/>
        <v>246.9409</v>
      </c>
      <c r="AA58" s="16">
        <f t="shared" si="43"/>
        <v>160</v>
      </c>
      <c r="AB58" s="44">
        <f t="shared" si="43"/>
        <v>265</v>
      </c>
      <c r="AC58" s="16">
        <f t="shared" si="43"/>
        <v>484</v>
      </c>
      <c r="AD58" s="44">
        <f t="shared" si="43"/>
        <v>5</v>
      </c>
      <c r="AE58" s="16">
        <v>0</v>
      </c>
      <c r="AF58" s="44">
        <f>SUM(AF38:AF57)</f>
        <v>5</v>
      </c>
      <c r="AG58" s="16">
        <v>0</v>
      </c>
      <c r="AH58" s="41">
        <f>SUM(AH38:AH57)</f>
        <v>1491.8935999999999</v>
      </c>
      <c r="AI58" s="16">
        <f>SUM(AI38:AI57)</f>
        <v>1184</v>
      </c>
      <c r="AJ58" s="44">
        <f>SUM(AJ38:AJ57)</f>
        <v>294.08089999999999</v>
      </c>
      <c r="AK58" s="16">
        <f>SUM(AK38:AK57)</f>
        <v>190</v>
      </c>
      <c r="AL58" s="44">
        <f>SUM(AL38:AL57)</f>
        <v>285.48089999999996</v>
      </c>
      <c r="AM58" s="16">
        <v>0</v>
      </c>
      <c r="AN58" s="44">
        <f t="shared" ref="AN58:AT58" si="44">SUM(AN38:AN57)</f>
        <v>350.78089999999997</v>
      </c>
      <c r="AO58" s="16">
        <f t="shared" si="44"/>
        <v>180</v>
      </c>
      <c r="AP58" s="44">
        <f t="shared" si="44"/>
        <v>258.09090000000003</v>
      </c>
      <c r="AQ58" s="16">
        <f t="shared" si="44"/>
        <v>457</v>
      </c>
      <c r="AR58" s="44">
        <f t="shared" si="44"/>
        <v>195.0009</v>
      </c>
      <c r="AS58" s="16">
        <f t="shared" si="44"/>
        <v>477</v>
      </c>
      <c r="AT58" s="44">
        <f t="shared" si="44"/>
        <v>5</v>
      </c>
      <c r="AU58" s="16">
        <v>0</v>
      </c>
      <c r="AV58" s="44">
        <f>SUM(AV38:AV57)</f>
        <v>5</v>
      </c>
      <c r="AW58" s="16">
        <v>0</v>
      </c>
      <c r="AX58" s="52">
        <f>SUM(AX38:AX57)</f>
        <v>1393.4344999999998</v>
      </c>
      <c r="AY58" s="16">
        <f>SUM(AY38:AY57)</f>
        <v>1304</v>
      </c>
      <c r="AZ58" s="29">
        <f>SUM(AZ38:AZ57)</f>
        <v>214.84399999999997</v>
      </c>
      <c r="BA58" s="16">
        <v>0</v>
      </c>
      <c r="BB58" s="29">
        <f>SUM(BB38:BB57)</f>
        <v>312.09999999999997</v>
      </c>
      <c r="BC58" s="16">
        <f>SUM(BC38:BC57)</f>
        <v>220</v>
      </c>
      <c r="BD58" s="29">
        <f>SUM(BD38:BD57)</f>
        <v>99.331000000000003</v>
      </c>
      <c r="BE58" s="16">
        <v>0</v>
      </c>
      <c r="BF58" s="29">
        <f>SUM(BF38:BF57)</f>
        <v>359.91</v>
      </c>
      <c r="BG58" s="16">
        <f>SUM(BG38:BG57)</f>
        <v>160</v>
      </c>
      <c r="BH58" s="29">
        <f>SUM(BH38:BH57)</f>
        <v>65</v>
      </c>
      <c r="BI58" s="16">
        <v>0</v>
      </c>
      <c r="BJ58" s="29">
        <v>0</v>
      </c>
      <c r="BK58" s="16">
        <v>0</v>
      </c>
      <c r="BL58" s="29">
        <v>0</v>
      </c>
      <c r="BM58" s="16">
        <v>0</v>
      </c>
      <c r="BN58" s="32">
        <f>SUM(BN38:BN57)</f>
        <v>1051.1849999999999</v>
      </c>
      <c r="BO58" s="16">
        <f>SUM(BO38:BO57)</f>
        <v>570</v>
      </c>
      <c r="BP58" s="14">
        <f t="shared" si="41"/>
        <v>15.202</v>
      </c>
      <c r="BQ58" s="8">
        <f t="shared" si="41"/>
        <v>0</v>
      </c>
      <c r="BR58" s="14">
        <f t="shared" si="41"/>
        <v>366.47090000000003</v>
      </c>
      <c r="BS58" s="8">
        <f t="shared" si="41"/>
        <v>80</v>
      </c>
      <c r="BT58" s="14">
        <f t="shared" si="41"/>
        <v>188.6009</v>
      </c>
      <c r="BU58" s="8">
        <f t="shared" si="41"/>
        <v>180</v>
      </c>
      <c r="BV58" s="166">
        <f t="shared" si="41"/>
        <v>0</v>
      </c>
      <c r="BW58" s="161">
        <f t="shared" si="41"/>
        <v>0</v>
      </c>
      <c r="BX58" s="166">
        <f t="shared" si="41"/>
        <v>0</v>
      </c>
      <c r="BY58" s="161">
        <f t="shared" si="41"/>
        <v>0</v>
      </c>
      <c r="BZ58" s="37">
        <f t="shared" si="41"/>
        <v>570.27380000000005</v>
      </c>
      <c r="CA58" s="11">
        <f t="shared" si="41"/>
        <v>260</v>
      </c>
      <c r="CB58"/>
      <c r="CC58"/>
      <c r="CD58"/>
    </row>
    <row r="59" spans="1:82">
      <c r="B59" s="195" t="s">
        <v>126</v>
      </c>
      <c r="C59" s="197">
        <f>C58/20</f>
        <v>258.25157000000002</v>
      </c>
    </row>
    <row r="60" spans="1:82">
      <c r="B60" s="195" t="s">
        <v>130</v>
      </c>
      <c r="C60" s="198" t="s">
        <v>19</v>
      </c>
    </row>
    <row r="61" spans="1:82">
      <c r="B61" s="195"/>
      <c r="C61" s="198"/>
    </row>
    <row r="62" spans="1:82">
      <c r="A62" s="1" t="s">
        <v>67</v>
      </c>
      <c r="C62" s="54">
        <v>20</v>
      </c>
      <c r="D62" s="56" t="s">
        <v>74</v>
      </c>
      <c r="E62" s="56"/>
      <c r="F62" s="56"/>
      <c r="G62" s="56"/>
      <c r="H62" s="56"/>
      <c r="I62" s="56"/>
      <c r="J62" s="56"/>
    </row>
    <row r="63" spans="1:82">
      <c r="A63" s="1" t="s">
        <v>68</v>
      </c>
      <c r="C63" s="60">
        <f>C58</f>
        <v>5165.0313999999998</v>
      </c>
      <c r="D63" s="56" t="s">
        <v>69</v>
      </c>
      <c r="E63" s="56"/>
      <c r="F63" s="56"/>
      <c r="G63" s="61" t="s">
        <v>71</v>
      </c>
      <c r="H63" s="59">
        <f>C63/C62</f>
        <v>258.25157000000002</v>
      </c>
      <c r="I63" s="57" t="s">
        <v>69</v>
      </c>
      <c r="J63" s="56"/>
    </row>
    <row r="64" spans="1:82">
      <c r="A64" s="1" t="s">
        <v>78</v>
      </c>
      <c r="C64" s="63">
        <f>D58</f>
        <v>4198</v>
      </c>
      <c r="D64" s="56" t="s">
        <v>79</v>
      </c>
      <c r="E64" s="56"/>
      <c r="F64" s="56"/>
      <c r="G64" s="61" t="s">
        <v>80</v>
      </c>
      <c r="H64" s="62">
        <f>C64/C62</f>
        <v>209.9</v>
      </c>
      <c r="I64" s="57" t="s">
        <v>79</v>
      </c>
      <c r="J64" s="56"/>
    </row>
    <row r="65" spans="1:11">
      <c r="C65" s="60"/>
      <c r="D65" s="56"/>
      <c r="E65" s="56"/>
      <c r="F65" s="56"/>
      <c r="G65" s="61"/>
      <c r="H65" s="59"/>
      <c r="I65" s="57"/>
      <c r="J65" s="56"/>
    </row>
    <row r="66" spans="1:11">
      <c r="A66" s="1" t="s">
        <v>84</v>
      </c>
      <c r="C66" s="54">
        <v>31</v>
      </c>
      <c r="D66" s="56" t="s">
        <v>75</v>
      </c>
      <c r="E66" s="56"/>
      <c r="F66" s="56"/>
      <c r="G66" s="61" t="s">
        <v>70</v>
      </c>
      <c r="H66" s="59">
        <f>C63/C66</f>
        <v>166.61391612903225</v>
      </c>
      <c r="I66" s="57" t="s">
        <v>69</v>
      </c>
      <c r="J66" s="56"/>
    </row>
    <row r="67" spans="1:11">
      <c r="C67" s="54"/>
      <c r="D67" s="56"/>
      <c r="E67" s="56"/>
      <c r="F67" s="56"/>
      <c r="G67" s="61" t="s">
        <v>82</v>
      </c>
      <c r="H67" s="62">
        <f>C64/C66</f>
        <v>135.41935483870967</v>
      </c>
      <c r="I67" s="57" t="s">
        <v>79</v>
      </c>
      <c r="J67" s="56"/>
    </row>
    <row r="68" spans="1:11">
      <c r="G68" s="61" t="s">
        <v>72</v>
      </c>
      <c r="H68" s="59">
        <f>H66/C62</f>
        <v>8.3306958064516117</v>
      </c>
      <c r="I68" s="57" t="s">
        <v>69</v>
      </c>
    </row>
    <row r="69" spans="1:11">
      <c r="G69" s="61" t="s">
        <v>81</v>
      </c>
      <c r="H69" s="62">
        <f>H67/C62</f>
        <v>6.7709677419354835</v>
      </c>
      <c r="I69" s="57" t="s">
        <v>79</v>
      </c>
    </row>
    <row r="70" spans="1:11">
      <c r="G70" s="62"/>
      <c r="H70" s="59"/>
      <c r="I70" s="57"/>
      <c r="K70" s="58"/>
    </row>
    <row r="71" spans="1:11">
      <c r="A71" s="1" t="s">
        <v>76</v>
      </c>
      <c r="C71" s="54">
        <v>27</v>
      </c>
      <c r="D71" s="56" t="s">
        <v>75</v>
      </c>
      <c r="E71" s="56"/>
      <c r="F71" s="56"/>
      <c r="G71" s="61" t="s">
        <v>73</v>
      </c>
      <c r="H71" s="59">
        <f>C63/C71</f>
        <v>191.29745925925926</v>
      </c>
      <c r="I71" s="57" t="s">
        <v>69</v>
      </c>
      <c r="J71" s="56"/>
    </row>
    <row r="72" spans="1:11">
      <c r="A72" t="s">
        <v>77</v>
      </c>
      <c r="C72" s="54"/>
      <c r="D72" s="56"/>
      <c r="E72" s="56"/>
      <c r="F72" s="56"/>
      <c r="G72" s="61" t="s">
        <v>83</v>
      </c>
      <c r="H72" s="62">
        <f>C64/C71</f>
        <v>155.4814814814815</v>
      </c>
      <c r="I72" s="57" t="s">
        <v>79</v>
      </c>
      <c r="J72" s="56"/>
    </row>
    <row r="73" spans="1:11">
      <c r="C73" s="54"/>
      <c r="G73" s="61" t="s">
        <v>131</v>
      </c>
      <c r="H73" s="59">
        <f>H71/C62</f>
        <v>9.5648729629629621</v>
      </c>
      <c r="I73" s="57" t="s">
        <v>69</v>
      </c>
      <c r="K73" s="58"/>
    </row>
    <row r="74" spans="1:11">
      <c r="G74" s="61" t="s">
        <v>132</v>
      </c>
      <c r="H74" s="62">
        <f>H72/C62</f>
        <v>7.7740740740740746</v>
      </c>
      <c r="I74" s="57" t="s">
        <v>79</v>
      </c>
    </row>
    <row r="112" spans="11:11">
      <c r="K112" s="58"/>
    </row>
  </sheetData>
  <mergeCells count="78">
    <mergeCell ref="A16:B16"/>
    <mergeCell ref="BT2:BU2"/>
    <mergeCell ref="BR2:BS2"/>
    <mergeCell ref="BP2:BQ2"/>
    <mergeCell ref="BN2:BO2"/>
    <mergeCell ref="BL2:BM2"/>
    <mergeCell ref="AJ2:AK2"/>
    <mergeCell ref="AL2:AM2"/>
    <mergeCell ref="AN2:AO2"/>
    <mergeCell ref="AP2:AQ2"/>
    <mergeCell ref="AR2:AS2"/>
    <mergeCell ref="Z2:AA2"/>
    <mergeCell ref="AB2:AC2"/>
    <mergeCell ref="AD2:AE2"/>
    <mergeCell ref="AF2:AG2"/>
    <mergeCell ref="AH2:AI2"/>
    <mergeCell ref="BZ2:CA2"/>
    <mergeCell ref="BD2:BE2"/>
    <mergeCell ref="BF2:BG2"/>
    <mergeCell ref="AT2:AU2"/>
    <mergeCell ref="AV2:AW2"/>
    <mergeCell ref="AX2:AY2"/>
    <mergeCell ref="AZ2:BA2"/>
    <mergeCell ref="BB2:BC2"/>
    <mergeCell ref="BV2:BW2"/>
    <mergeCell ref="BH2:BI2"/>
    <mergeCell ref="BJ2:BK2"/>
    <mergeCell ref="BX2:BY2"/>
    <mergeCell ref="P2:Q2"/>
    <mergeCell ref="R2:S2"/>
    <mergeCell ref="T2:U2"/>
    <mergeCell ref="V2:W2"/>
    <mergeCell ref="X2:Y2"/>
    <mergeCell ref="J2:K2"/>
    <mergeCell ref="L2:M2"/>
    <mergeCell ref="N2:O2"/>
    <mergeCell ref="C2:D2"/>
    <mergeCell ref="F2:G2"/>
    <mergeCell ref="H2:I2"/>
    <mergeCell ref="AL37:AM37"/>
    <mergeCell ref="AJ37:AK37"/>
    <mergeCell ref="AX37:AY37"/>
    <mergeCell ref="AV37:AW37"/>
    <mergeCell ref="AT37:AU37"/>
    <mergeCell ref="AR37:AS37"/>
    <mergeCell ref="AP37:AQ37"/>
    <mergeCell ref="BX37:BY37"/>
    <mergeCell ref="BZ37:CA37"/>
    <mergeCell ref="A58:B58"/>
    <mergeCell ref="BP37:BQ37"/>
    <mergeCell ref="BR37:BS37"/>
    <mergeCell ref="BT37:BU37"/>
    <mergeCell ref="BV37:BW37"/>
    <mergeCell ref="AZ37:BA37"/>
    <mergeCell ref="BB37:BC37"/>
    <mergeCell ref="BD37:BE37"/>
    <mergeCell ref="BF37:BG37"/>
    <mergeCell ref="BH37:BI37"/>
    <mergeCell ref="BJ37:BK37"/>
    <mergeCell ref="BL37:BM37"/>
    <mergeCell ref="BN37:BO37"/>
    <mergeCell ref="AN37:AO37"/>
    <mergeCell ref="AD37:AE37"/>
    <mergeCell ref="AF37:AG37"/>
    <mergeCell ref="AH37:AI37"/>
    <mergeCell ref="T37:U37"/>
    <mergeCell ref="V37:W37"/>
    <mergeCell ref="X37:Y37"/>
    <mergeCell ref="Z37:AA37"/>
    <mergeCell ref="AB37:AC37"/>
    <mergeCell ref="C37:D37"/>
    <mergeCell ref="R37:S37"/>
    <mergeCell ref="H37:I37"/>
    <mergeCell ref="J37:K37"/>
    <mergeCell ref="L37:M37"/>
    <mergeCell ref="N37:O37"/>
    <mergeCell ref="F37:G37"/>
    <mergeCell ref="P37:Q37"/>
  </mergeCells>
  <pageMargins left="0.70866141732283472" right="0.70866141732283472" top="0.78740157480314965" bottom="0.78740157480314965" header="0.31496062992125984" footer="0.31496062992125984"/>
  <pageSetup paperSize="9" scale="2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</dc:creator>
  <cp:lastModifiedBy>radka</cp:lastModifiedBy>
  <cp:lastPrinted>2013-10-01T17:47:08Z</cp:lastPrinted>
  <dcterms:created xsi:type="dcterms:W3CDTF">2013-04-17T16:29:45Z</dcterms:created>
  <dcterms:modified xsi:type="dcterms:W3CDTF">2013-11-11T18:01:31Z</dcterms:modified>
</cp:coreProperties>
</file>